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phie\Downloads\"/>
    </mc:Choice>
  </mc:AlternateContent>
  <bookViews>
    <workbookView xWindow="0" yWindow="0" windowWidth="28800" windowHeight="12330"/>
  </bookViews>
  <sheets>
    <sheet name="Calcul itineraire vélo" sheetId="1" r:id="rId1"/>
  </sheets>
  <definedNames>
    <definedName name="_xlnm._FilterDatabase" localSheetId="0" hidden="1">'Calcul itineraire vélo'!$A$1:$G$104</definedName>
    <definedName name="Z_EE0142EA_CE4E_4B45_92DA_C7889FDBDDCA_.wvu.FilterData" localSheetId="0" hidden="1">'Calcul itineraire vélo'!$A$1:$G$104</definedName>
  </definedNames>
  <calcPr calcId="162913"/>
  <customWorkbookViews>
    <customWorkbookView name="COUTANT Sophie, VNF/DT Sud-Ouest/S2PC - Affichage personnalisé" guid="{EE0142EA-CE4E-4B45-92DA-C7889FDBDDCA}" mergeInterval="0" personalView="1" maximized="1" xWindow="135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H27" i="1"/>
  <c r="H28" i="1"/>
  <c r="H39" i="1"/>
  <c r="H40" i="1"/>
  <c r="H52" i="1"/>
  <c r="H65" i="1"/>
  <c r="H72" i="1"/>
  <c r="H73" i="1"/>
  <c r="H77" i="1"/>
  <c r="H89" i="1"/>
  <c r="H3" i="1"/>
  <c r="H2" i="1"/>
  <c r="I2" i="1" s="1"/>
  <c r="G3" i="1"/>
  <c r="G4" i="1"/>
  <c r="H4" i="1" s="1"/>
  <c r="G5" i="1"/>
  <c r="H5" i="1" s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G28" i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G40" i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F52" i="1"/>
  <c r="G52" i="1" s="1"/>
  <c r="G54" i="1"/>
  <c r="H54" i="1" s="1"/>
  <c r="G55" i="1"/>
  <c r="H55" i="1" s="1"/>
  <c r="G56" i="1"/>
  <c r="H56" i="1" s="1"/>
  <c r="G57" i="1"/>
  <c r="H57" i="1" s="1"/>
  <c r="G58" i="1"/>
  <c r="H58" i="1" s="1"/>
  <c r="F59" i="1"/>
  <c r="G60" i="1" s="1"/>
  <c r="H60" i="1" s="1"/>
  <c r="G61" i="1"/>
  <c r="H61" i="1" s="1"/>
  <c r="G62" i="1"/>
  <c r="H62" i="1" s="1"/>
  <c r="G63" i="1"/>
  <c r="H63" i="1" s="1"/>
  <c r="G64" i="1"/>
  <c r="H64" i="1" s="1"/>
  <c r="G65" i="1"/>
  <c r="G66" i="1"/>
  <c r="H66" i="1" s="1"/>
  <c r="G67" i="1"/>
  <c r="H67" i="1" s="1"/>
  <c r="G68" i="1"/>
  <c r="H68" i="1" s="1"/>
  <c r="G69" i="1"/>
  <c r="H69" i="1" s="1"/>
  <c r="G70" i="1"/>
  <c r="H70" i="1" s="1"/>
  <c r="G71" i="1"/>
  <c r="H71" i="1" s="1"/>
  <c r="G72" i="1"/>
  <c r="G73" i="1"/>
  <c r="G74" i="1"/>
  <c r="H74" i="1" s="1"/>
  <c r="G75" i="1"/>
  <c r="H75" i="1" s="1"/>
  <c r="G76" i="1"/>
  <c r="H76" i="1" s="1"/>
  <c r="G77" i="1"/>
  <c r="G78" i="1"/>
  <c r="H78" i="1" s="1"/>
  <c r="G79" i="1"/>
  <c r="H79" i="1" s="1"/>
  <c r="G80" i="1"/>
  <c r="H80" i="1" s="1"/>
  <c r="G81" i="1"/>
  <c r="H81" i="1" s="1"/>
  <c r="G82" i="1"/>
  <c r="H82" i="1" s="1"/>
  <c r="G83" i="1"/>
  <c r="H83" i="1" s="1"/>
  <c r="G84" i="1"/>
  <c r="H84" i="1" s="1"/>
  <c r="G85" i="1"/>
  <c r="H85" i="1" s="1"/>
  <c r="G86" i="1"/>
  <c r="H86" i="1" s="1"/>
  <c r="G87" i="1"/>
  <c r="H87" i="1" s="1"/>
  <c r="G90" i="1"/>
  <c r="H90" i="1" s="1"/>
  <c r="G91" i="1"/>
  <c r="H91" i="1" s="1"/>
  <c r="G92" i="1"/>
  <c r="H92" i="1" s="1"/>
  <c r="G93" i="1"/>
  <c r="H93" i="1" s="1"/>
  <c r="G94" i="1"/>
  <c r="H94" i="1" s="1"/>
  <c r="G95" i="1"/>
  <c r="H95" i="1" s="1"/>
  <c r="G96" i="1"/>
  <c r="H96" i="1" s="1"/>
  <c r="F97" i="1"/>
  <c r="G97" i="1" s="1"/>
  <c r="H97" i="1" s="1"/>
  <c r="I3" i="1" l="1"/>
  <c r="I4" i="1" s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F98" i="1"/>
  <c r="G59" i="1"/>
  <c r="H59" i="1" s="1"/>
  <c r="G53" i="1"/>
  <c r="H53" i="1" s="1"/>
  <c r="I53" i="1" l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F99" i="1"/>
  <c r="G98" i="1"/>
  <c r="H98" i="1" s="1"/>
  <c r="I89" i="1" l="1"/>
  <c r="I90" i="1" s="1"/>
  <c r="I91" i="1" s="1"/>
  <c r="I92" i="1" s="1"/>
  <c r="I93" i="1" s="1"/>
  <c r="I94" i="1" s="1"/>
  <c r="I95" i="1" s="1"/>
  <c r="I96" i="1" s="1"/>
  <c r="I97" i="1" s="1"/>
  <c r="I98" i="1"/>
  <c r="G99" i="1"/>
  <c r="H99" i="1" s="1"/>
  <c r="F100" i="1"/>
  <c r="I99" i="1" l="1"/>
  <c r="F101" i="1"/>
  <c r="G100" i="1"/>
  <c r="H100" i="1" s="1"/>
  <c r="I100" i="1" l="1"/>
  <c r="F102" i="1"/>
  <c r="G101" i="1"/>
  <c r="H101" i="1" s="1"/>
  <c r="I101" i="1" l="1"/>
  <c r="G102" i="1"/>
  <c r="H102" i="1" s="1"/>
  <c r="I102" i="1" s="1"/>
  <c r="F103" i="1"/>
  <c r="F104" i="1" l="1"/>
  <c r="G104" i="1" s="1"/>
  <c r="H104" i="1" s="1"/>
  <c r="G103" i="1"/>
  <c r="H103" i="1" s="1"/>
  <c r="I103" i="1" s="1"/>
  <c r="I104" i="1" l="1"/>
</calcChain>
</file>

<file path=xl/sharedStrings.xml><?xml version="1.0" encoding="utf-8"?>
<sst xmlns="http://schemas.openxmlformats.org/spreadsheetml/2006/main" count="418" uniqueCount="163">
  <si>
    <t>PORT-LA-NOUVELLE</t>
  </si>
  <si>
    <t>Port-la-Nouvelle</t>
  </si>
  <si>
    <t>Canaux de jonction et Robine</t>
  </si>
  <si>
    <t>Ecluse de Sainte-Lucie</t>
  </si>
  <si>
    <t>Ecluse de Mandirac</t>
  </si>
  <si>
    <t>Narbonne</t>
  </si>
  <si>
    <t>Port de Narbonne</t>
  </si>
  <si>
    <t>Ecluse de Narbonne</t>
  </si>
  <si>
    <t>Ecluse de Gua</t>
  </si>
  <si>
    <t>Ecluse de Raonel</t>
  </si>
  <si>
    <t>Ecluse de Moussoulens</t>
  </si>
  <si>
    <t>Moussan</t>
  </si>
  <si>
    <t>Ecluse de Gailhousty et traversée de l'Aude</t>
  </si>
  <si>
    <t>Sallèles-d'Aude</t>
  </si>
  <si>
    <t>Ecluse de Sallèles-d'Aude</t>
  </si>
  <si>
    <t>Ecluse de Saint-Cyr</t>
  </si>
  <si>
    <t>Ecluse d'Argeliers</t>
  </si>
  <si>
    <t>Ecluse d'Empare</t>
  </si>
  <si>
    <t>Ecluse deTruilhas</t>
  </si>
  <si>
    <t>Ecluse de Cesse</t>
  </si>
  <si>
    <t xml:space="preserve">Embranchement du Canal de Jonction / canal du Midi </t>
  </si>
  <si>
    <t>Sallèles- d'Aude</t>
  </si>
  <si>
    <t>Marseillan</t>
  </si>
  <si>
    <t>Canal du midi</t>
  </si>
  <si>
    <t>Ecluse du Bagnas</t>
  </si>
  <si>
    <t>Agde</t>
  </si>
  <si>
    <t>Ecluse de Prades</t>
  </si>
  <si>
    <t>Traversée de l'Aude</t>
  </si>
  <si>
    <t>Ecluse ronde d'Agde à trois directions et port</t>
  </si>
  <si>
    <t>Barrage du Libron</t>
  </si>
  <si>
    <t>Vias</t>
  </si>
  <si>
    <t>Port Cassafières</t>
  </si>
  <si>
    <t>Portiragnes</t>
  </si>
  <si>
    <t>Ecluse de Portiragnes</t>
  </si>
  <si>
    <t>Ecluse de Villeneuve</t>
  </si>
  <si>
    <t>Villeneuve-les-Béziers</t>
  </si>
  <si>
    <t>Ecluse d'Arièges</t>
  </si>
  <si>
    <t>Ecluse de Béziers</t>
  </si>
  <si>
    <t>Béziers</t>
  </si>
  <si>
    <t>Ecluse de l'Orb et halte de Béziers</t>
  </si>
  <si>
    <t>7 écluses de Fonseranes</t>
  </si>
  <si>
    <t>Port de Colombiers</t>
  </si>
  <si>
    <t>Colombiers</t>
  </si>
  <si>
    <t>Malpas</t>
  </si>
  <si>
    <t>Nissan-lez-Enserune</t>
  </si>
  <si>
    <t>Port de Poilhes</t>
  </si>
  <si>
    <t>Poilhes</t>
  </si>
  <si>
    <t>Port de Capestang</t>
  </si>
  <si>
    <t>Capestang</t>
  </si>
  <si>
    <t>Argeliers</t>
  </si>
  <si>
    <t>Port de la Robine</t>
  </si>
  <si>
    <t>Port du Somail</t>
  </si>
  <si>
    <t>Saint-Nazaire-d'Aude</t>
  </si>
  <si>
    <t>écluse d'Argens</t>
  </si>
  <si>
    <t>Argens-Minervois</t>
  </si>
  <si>
    <t>Port d'Argens</t>
  </si>
  <si>
    <t>2 écluses de Pechlaurier</t>
  </si>
  <si>
    <t>2 écluses d'Ognon</t>
  </si>
  <si>
    <t>Olonzac</t>
  </si>
  <si>
    <t>Ecluse d'Homps</t>
  </si>
  <si>
    <t>Homps</t>
  </si>
  <si>
    <t>Port de Homps</t>
  </si>
  <si>
    <t>Ecluse de Jouarres</t>
  </si>
  <si>
    <t>Azille</t>
  </si>
  <si>
    <t>Halte de la Redorte</t>
  </si>
  <si>
    <t>La Redorte</t>
  </si>
  <si>
    <t>2 écluses de Puichéric</t>
  </si>
  <si>
    <t>Puichéric</t>
  </si>
  <si>
    <t>2 écluses de l'Aiguille</t>
  </si>
  <si>
    <t>2 écluses de Saint-Martin</t>
  </si>
  <si>
    <t>Blomac</t>
  </si>
  <si>
    <t>3 écluses de Fonfile</t>
  </si>
  <si>
    <t>Ecluse de Marseillette</t>
  </si>
  <si>
    <t>Marseillette</t>
  </si>
  <si>
    <t>3 écluses de Trèbes</t>
  </si>
  <si>
    <t>Trèbes</t>
  </si>
  <si>
    <t>Port de Trèbes</t>
  </si>
  <si>
    <t>Ecluse de Villedubert</t>
  </si>
  <si>
    <t>Villedubert</t>
  </si>
  <si>
    <t>Ecluse de l'Evêque</t>
  </si>
  <si>
    <t>Ecluse du Fresquel</t>
  </si>
  <si>
    <t>Carcassonne</t>
  </si>
  <si>
    <t>2 écluses du Fresquel</t>
  </si>
  <si>
    <t>Ecluse Saint-Jean</t>
  </si>
  <si>
    <t>Ecluse de Carcassonne et port</t>
  </si>
  <si>
    <t>Ecluse de la Douce</t>
  </si>
  <si>
    <t>Ecluse d'Herminis</t>
  </si>
  <si>
    <t>2 écluses de Lalande</t>
  </si>
  <si>
    <t>Ecluse de Villesèquelande</t>
  </si>
  <si>
    <t>Villesèquelande</t>
  </si>
  <si>
    <t>Ecluse de Béteille</t>
  </si>
  <si>
    <t>Montréal</t>
  </si>
  <si>
    <t>Ecluse de Bram et Port</t>
  </si>
  <si>
    <t>Bram</t>
  </si>
  <si>
    <t>Ecluse de Sauzens</t>
  </si>
  <si>
    <t>Ecluse de Villepinte</t>
  </si>
  <si>
    <t>Villepinte</t>
  </si>
  <si>
    <t>Ecluse de Tréboul</t>
  </si>
  <si>
    <t>Pexiora</t>
  </si>
  <si>
    <t>Ecluse la Criminelle</t>
  </si>
  <si>
    <t>Saint-Martin- La-Lande</t>
  </si>
  <si>
    <t>Ecluse de la Peyruque</t>
  </si>
  <si>
    <t>Ecluse de Guerre</t>
  </si>
  <si>
    <t>Ecluse de Saint-Sernin</t>
  </si>
  <si>
    <t>Ecluse de Guillermin</t>
  </si>
  <si>
    <t>3 écluses du Vivier</t>
  </si>
  <si>
    <t>2 écluses de Gay</t>
  </si>
  <si>
    <t>Castelnaudary</t>
  </si>
  <si>
    <t>4 écluses de Saint-Roch</t>
  </si>
  <si>
    <t>Port de Castlenaudary</t>
  </si>
  <si>
    <t>Ecluse de La Planque</t>
  </si>
  <si>
    <t>Le-Mas- Saintes- Puelles</t>
  </si>
  <si>
    <t>Ecluse de Ladoumergue</t>
  </si>
  <si>
    <t>Triple écluses de Laurens</t>
  </si>
  <si>
    <t>Double écluses du Roc</t>
  </si>
  <si>
    <t>Ecluse de la Méditerranée</t>
  </si>
  <si>
    <t>Seuil de Naurouze</t>
  </si>
  <si>
    <t>Montferrand</t>
  </si>
  <si>
    <t>Ecluse de l'Océan</t>
  </si>
  <si>
    <t>Port-Lauragais</t>
  </si>
  <si>
    <t>Avignonet-Lauragais</t>
  </si>
  <si>
    <t>Ecluse d'Emborrel</t>
  </si>
  <si>
    <t>Ecluse d'Encassan</t>
  </si>
  <si>
    <t>Ecluse de Renneville</t>
  </si>
  <si>
    <t>Renneville</t>
  </si>
  <si>
    <t>Ecluse de Gardouch</t>
  </si>
  <si>
    <t>Gardouch</t>
  </si>
  <si>
    <t>Ecluse de Laval</t>
  </si>
  <si>
    <t>Ecluse de Négra et port</t>
  </si>
  <si>
    <t>Montesquieu-Lauragais</t>
  </si>
  <si>
    <t>Ecluse du Sanglier</t>
  </si>
  <si>
    <t>Ayguesvives</t>
  </si>
  <si>
    <t>Ecluse d'Ayguesvives</t>
  </si>
  <si>
    <t>Ecluse de Montgiscard</t>
  </si>
  <si>
    <t>Montgiscard</t>
  </si>
  <si>
    <t>Ecluse  de Vic</t>
  </si>
  <si>
    <t>Castanet</t>
  </si>
  <si>
    <t>Ecluse de Castanet</t>
  </si>
  <si>
    <t>Port Sud</t>
  </si>
  <si>
    <t>Ramonville- Saint-Agne</t>
  </si>
  <si>
    <t>Port technique de Ramonville</t>
  </si>
  <si>
    <t>Port Saint-Sauveur</t>
  </si>
  <si>
    <t>Toulouse</t>
  </si>
  <si>
    <t>Ecluse de Bayard</t>
  </si>
  <si>
    <t>Ecluse des Minimes</t>
  </si>
  <si>
    <t>Ecluse du Béarnais</t>
  </si>
  <si>
    <t>Port de l'embouchure et Ponts-Jumeaux</t>
  </si>
  <si>
    <t>Point Kilométrique</t>
  </si>
  <si>
    <t>Lieu</t>
  </si>
  <si>
    <t>Ville</t>
  </si>
  <si>
    <t>Dpt</t>
  </si>
  <si>
    <t>Canal</t>
  </si>
  <si>
    <t>vitesse moyenne vélo (km/h)</t>
  </si>
  <si>
    <t>FIN canal //Embouchure étang de Thau / phare des Onglous</t>
  </si>
  <si>
    <t>à modifier si la vitesse indiquée ne vous correspond pas</t>
  </si>
  <si>
    <t>Distance / étape précédente (km)</t>
  </si>
  <si>
    <r>
      <t>Vélo Temps de trajet / étape précédente</t>
    </r>
    <r>
      <rPr>
        <sz val="10"/>
        <rFont val="Arial"/>
        <family val="2"/>
      </rPr>
      <t xml:space="preserve"> (H:mn) selon vitesse moyenne saisie</t>
    </r>
  </si>
  <si>
    <r>
      <t xml:space="preserve">Temps de trajet cumulé depuis Toulouse </t>
    </r>
    <r>
      <rPr>
        <sz val="10"/>
        <rFont val="Arial"/>
        <family val="2"/>
      </rPr>
      <t xml:space="preserve"> (H:mn) selon vitesse moyenne saisie</t>
    </r>
  </si>
  <si>
    <t>Attention, ne modifier que le champs en rouge si besoin</t>
  </si>
  <si>
    <t>Revêtement de la véloroute</t>
  </si>
  <si>
    <t>Lisse</t>
  </si>
  <si>
    <t>Rugueux</t>
  </si>
  <si>
    <t>Chemin de terre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</si>
</sst>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h]:mm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8" tint="-0.249977111117893"/>
      <name val="Arial"/>
      <family val="2"/>
    </font>
    <font>
      <b/>
      <sz val="10"/>
      <color theme="8" tint="-0.249977111117893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vertical="center" wrapText="1"/>
    </xf>
    <xf numFmtId="0" fontId="2" fillId="2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/>
    <xf numFmtId="0" fontId="4" fillId="2" borderId="0" xfId="0" applyFont="1" applyFill="1" applyBorder="1"/>
    <xf numFmtId="0" fontId="5" fillId="0" borderId="0" xfId="0" applyFont="1" applyBorder="1"/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Border="1"/>
    <xf numFmtId="0" fontId="2" fillId="3" borderId="2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0" fontId="1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right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164" fontId="1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6" fillId="0" borderId="0" xfId="0" applyFont="1" applyBorder="1"/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tabSelected="1" topLeftCell="A79" workbookViewId="0">
      <selection activeCell="F87" sqref="F87"/>
    </sheetView>
  </sheetViews>
  <sheetFormatPr baseColWidth="10" defaultColWidth="16.42578125" defaultRowHeight="12.75" x14ac:dyDescent="0.2"/>
  <cols>
    <col min="1" max="1" width="25.5703125" style="1" bestFit="1" customWidth="1"/>
    <col min="2" max="2" width="5" style="3" customWidth="1"/>
    <col min="3" max="3" width="22.140625" style="1" bestFit="1" customWidth="1"/>
    <col min="4" max="4" width="51.28515625" style="1" bestFit="1" customWidth="1"/>
    <col min="5" max="5" width="14.28515625" style="1" customWidth="1"/>
    <col min="6" max="6" width="8.140625" style="2" customWidth="1"/>
    <col min="7" max="7" width="13.5703125" style="1" customWidth="1"/>
    <col min="8" max="9" width="16.42578125" style="45"/>
    <col min="10" max="16384" width="16.42578125" style="1"/>
  </cols>
  <sheetData>
    <row r="1" spans="1:11" s="7" customFormat="1" ht="76.5" x14ac:dyDescent="0.2">
      <c r="A1" s="14" t="s">
        <v>151</v>
      </c>
      <c r="B1" s="14" t="s">
        <v>150</v>
      </c>
      <c r="C1" s="14" t="s">
        <v>149</v>
      </c>
      <c r="D1" s="15" t="s">
        <v>148</v>
      </c>
      <c r="E1" s="14" t="s">
        <v>159</v>
      </c>
      <c r="F1" s="16" t="s">
        <v>147</v>
      </c>
      <c r="G1" s="14" t="s">
        <v>155</v>
      </c>
      <c r="H1" s="40" t="s">
        <v>156</v>
      </c>
      <c r="I1" s="40" t="s">
        <v>157</v>
      </c>
      <c r="J1" s="13" t="s">
        <v>152</v>
      </c>
    </row>
    <row r="2" spans="1:11" x14ac:dyDescent="0.2">
      <c r="A2" s="17" t="s">
        <v>23</v>
      </c>
      <c r="B2" s="18">
        <v>31</v>
      </c>
      <c r="C2" s="18" t="s">
        <v>142</v>
      </c>
      <c r="D2" s="17" t="s">
        <v>146</v>
      </c>
      <c r="E2" s="17" t="s">
        <v>160</v>
      </c>
      <c r="F2" s="19">
        <v>0</v>
      </c>
      <c r="G2" s="17"/>
      <c r="H2" s="41">
        <f t="shared" ref="H2:H33" si="0">$G2*1/$J$2/24</f>
        <v>0</v>
      </c>
      <c r="I2" s="41">
        <f>H2</f>
        <v>0</v>
      </c>
      <c r="J2" s="39">
        <v>15</v>
      </c>
      <c r="K2" s="10" t="s">
        <v>154</v>
      </c>
    </row>
    <row r="3" spans="1:11" x14ac:dyDescent="0.2">
      <c r="A3" s="17" t="s">
        <v>23</v>
      </c>
      <c r="B3" s="18">
        <v>31</v>
      </c>
      <c r="C3" s="18" t="s">
        <v>142</v>
      </c>
      <c r="D3" s="17" t="s">
        <v>145</v>
      </c>
      <c r="E3" s="17" t="s">
        <v>160</v>
      </c>
      <c r="F3" s="20">
        <v>1.06</v>
      </c>
      <c r="G3" s="17">
        <f t="shared" ref="G3:G34" si="1">F3-F2</f>
        <v>1.06</v>
      </c>
      <c r="H3" s="41">
        <f t="shared" si="0"/>
        <v>2.9444444444444444E-3</v>
      </c>
      <c r="I3" s="41">
        <f>H3+I2</f>
        <v>2.9444444444444444E-3</v>
      </c>
    </row>
    <row r="4" spans="1:11" x14ac:dyDescent="0.2">
      <c r="A4" s="17" t="s">
        <v>23</v>
      </c>
      <c r="B4" s="18">
        <v>31</v>
      </c>
      <c r="C4" s="18" t="s">
        <v>142</v>
      </c>
      <c r="D4" s="17" t="s">
        <v>144</v>
      </c>
      <c r="E4" s="17" t="s">
        <v>160</v>
      </c>
      <c r="F4" s="20">
        <v>2.0099999999999998</v>
      </c>
      <c r="G4" s="17">
        <f t="shared" si="1"/>
        <v>0.94999999999999973</v>
      </c>
      <c r="H4" s="41">
        <f t="shared" si="0"/>
        <v>2.6388888888888881E-3</v>
      </c>
      <c r="I4" s="41">
        <f t="shared" ref="I4:I67" si="2">H4+I3</f>
        <v>5.5833333333333325E-3</v>
      </c>
    </row>
    <row r="5" spans="1:11" x14ac:dyDescent="0.2">
      <c r="A5" s="17" t="s">
        <v>23</v>
      </c>
      <c r="B5" s="18">
        <v>31</v>
      </c>
      <c r="C5" s="18" t="s">
        <v>142</v>
      </c>
      <c r="D5" s="17" t="s">
        <v>143</v>
      </c>
      <c r="E5" s="17" t="s">
        <v>160</v>
      </c>
      <c r="F5" s="20">
        <v>3.3</v>
      </c>
      <c r="G5" s="17">
        <f t="shared" si="1"/>
        <v>1.29</v>
      </c>
      <c r="H5" s="41">
        <f t="shared" si="0"/>
        <v>3.5833333333333338E-3</v>
      </c>
      <c r="I5" s="41">
        <f t="shared" si="2"/>
        <v>9.1666666666666667E-3</v>
      </c>
      <c r="K5" s="46" t="s">
        <v>158</v>
      </c>
    </row>
    <row r="6" spans="1:11" x14ac:dyDescent="0.2">
      <c r="A6" s="17" t="s">
        <v>23</v>
      </c>
      <c r="B6" s="18">
        <v>31</v>
      </c>
      <c r="C6" s="18" t="s">
        <v>142</v>
      </c>
      <c r="D6" s="17" t="s">
        <v>141</v>
      </c>
      <c r="E6" s="17" t="s">
        <v>160</v>
      </c>
      <c r="F6" s="20">
        <v>5.13</v>
      </c>
      <c r="G6" s="17">
        <f t="shared" si="1"/>
        <v>1.83</v>
      </c>
      <c r="H6" s="41">
        <f t="shared" si="0"/>
        <v>5.0833333333333338E-3</v>
      </c>
      <c r="I6" s="41">
        <f t="shared" si="2"/>
        <v>1.4250000000000001E-2</v>
      </c>
    </row>
    <row r="7" spans="1:11" x14ac:dyDescent="0.2">
      <c r="A7" s="17" t="s">
        <v>23</v>
      </c>
      <c r="B7" s="18">
        <v>31</v>
      </c>
      <c r="C7" s="21" t="s">
        <v>139</v>
      </c>
      <c r="D7" s="17" t="s">
        <v>140</v>
      </c>
      <c r="E7" s="17" t="s">
        <v>160</v>
      </c>
      <c r="F7" s="20">
        <v>11.5</v>
      </c>
      <c r="G7" s="17">
        <f t="shared" si="1"/>
        <v>6.37</v>
      </c>
      <c r="H7" s="41">
        <f t="shared" si="0"/>
        <v>1.7694444444444447E-2</v>
      </c>
      <c r="I7" s="41">
        <f t="shared" si="2"/>
        <v>3.1944444444444449E-2</v>
      </c>
    </row>
    <row r="8" spans="1:11" x14ac:dyDescent="0.2">
      <c r="A8" s="17" t="s">
        <v>23</v>
      </c>
      <c r="B8" s="18">
        <v>31</v>
      </c>
      <c r="C8" s="21" t="s">
        <v>139</v>
      </c>
      <c r="D8" s="17" t="s">
        <v>138</v>
      </c>
      <c r="E8" s="17" t="s">
        <v>160</v>
      </c>
      <c r="F8" s="20">
        <v>12.4</v>
      </c>
      <c r="G8" s="17">
        <f t="shared" si="1"/>
        <v>0.90000000000000036</v>
      </c>
      <c r="H8" s="41">
        <f t="shared" si="0"/>
        <v>2.5000000000000009E-3</v>
      </c>
      <c r="I8" s="41">
        <f t="shared" si="2"/>
        <v>3.4444444444444451E-2</v>
      </c>
    </row>
    <row r="9" spans="1:11" x14ac:dyDescent="0.2">
      <c r="A9" s="17" t="s">
        <v>23</v>
      </c>
      <c r="B9" s="18">
        <v>31</v>
      </c>
      <c r="C9" s="21" t="s">
        <v>136</v>
      </c>
      <c r="D9" s="17" t="s">
        <v>137</v>
      </c>
      <c r="E9" s="17" t="s">
        <v>160</v>
      </c>
      <c r="F9" s="22">
        <v>15.7</v>
      </c>
      <c r="G9" s="17">
        <f t="shared" si="1"/>
        <v>3.2999999999999989</v>
      </c>
      <c r="H9" s="41">
        <f t="shared" si="0"/>
        <v>9.1666666666666632E-3</v>
      </c>
      <c r="I9" s="41">
        <f t="shared" si="2"/>
        <v>4.3611111111111114E-2</v>
      </c>
    </row>
    <row r="10" spans="1:11" x14ac:dyDescent="0.2">
      <c r="A10" s="17" t="s">
        <v>23</v>
      </c>
      <c r="B10" s="18">
        <v>31</v>
      </c>
      <c r="C10" s="21" t="s">
        <v>136</v>
      </c>
      <c r="D10" s="17" t="s">
        <v>135</v>
      </c>
      <c r="E10" s="17" t="s">
        <v>160</v>
      </c>
      <c r="F10" s="22">
        <v>17.41</v>
      </c>
      <c r="G10" s="17">
        <f t="shared" si="1"/>
        <v>1.7100000000000009</v>
      </c>
      <c r="H10" s="41">
        <f t="shared" si="0"/>
        <v>4.7500000000000025E-3</v>
      </c>
      <c r="I10" s="41">
        <f t="shared" si="2"/>
        <v>4.8361111111111119E-2</v>
      </c>
    </row>
    <row r="11" spans="1:11" x14ac:dyDescent="0.2">
      <c r="A11" s="17" t="s">
        <v>23</v>
      </c>
      <c r="B11" s="18">
        <v>31</v>
      </c>
      <c r="C11" s="21" t="s">
        <v>134</v>
      </c>
      <c r="D11" s="17" t="s">
        <v>133</v>
      </c>
      <c r="E11" s="17" t="s">
        <v>160</v>
      </c>
      <c r="F11" s="22">
        <v>24.9</v>
      </c>
      <c r="G11" s="17">
        <f t="shared" si="1"/>
        <v>7.4899999999999984</v>
      </c>
      <c r="H11" s="41">
        <f t="shared" si="0"/>
        <v>2.0805555555555553E-2</v>
      </c>
      <c r="I11" s="41">
        <f t="shared" si="2"/>
        <v>6.9166666666666668E-2</v>
      </c>
    </row>
    <row r="12" spans="1:11" x14ac:dyDescent="0.2">
      <c r="A12" s="17" t="s">
        <v>23</v>
      </c>
      <c r="B12" s="18">
        <v>31</v>
      </c>
      <c r="C12" s="21" t="s">
        <v>131</v>
      </c>
      <c r="D12" s="17" t="s">
        <v>132</v>
      </c>
      <c r="E12" s="17" t="s">
        <v>160</v>
      </c>
      <c r="F12" s="22">
        <v>28.11</v>
      </c>
      <c r="G12" s="17">
        <f t="shared" si="1"/>
        <v>3.2100000000000009</v>
      </c>
      <c r="H12" s="41">
        <f t="shared" si="0"/>
        <v>8.9166666666666682E-3</v>
      </c>
      <c r="I12" s="41">
        <f t="shared" si="2"/>
        <v>7.8083333333333338E-2</v>
      </c>
    </row>
    <row r="13" spans="1:11" x14ac:dyDescent="0.2">
      <c r="A13" s="17" t="s">
        <v>23</v>
      </c>
      <c r="B13" s="18">
        <v>31</v>
      </c>
      <c r="C13" s="21" t="s">
        <v>131</v>
      </c>
      <c r="D13" s="17" t="s">
        <v>130</v>
      </c>
      <c r="E13" s="17" t="s">
        <v>160</v>
      </c>
      <c r="F13" s="22">
        <v>29.61</v>
      </c>
      <c r="G13" s="17">
        <f t="shared" si="1"/>
        <v>1.5</v>
      </c>
      <c r="H13" s="41">
        <f t="shared" si="0"/>
        <v>4.1666666666666666E-3</v>
      </c>
      <c r="I13" s="41">
        <f t="shared" si="2"/>
        <v>8.2250000000000004E-2</v>
      </c>
    </row>
    <row r="14" spans="1:11" x14ac:dyDescent="0.2">
      <c r="A14" s="17" t="s">
        <v>23</v>
      </c>
      <c r="B14" s="18">
        <v>31</v>
      </c>
      <c r="C14" s="21" t="s">
        <v>129</v>
      </c>
      <c r="D14" s="17" t="s">
        <v>128</v>
      </c>
      <c r="E14" s="17" t="s">
        <v>160</v>
      </c>
      <c r="F14" s="22">
        <v>33.270000000000003</v>
      </c>
      <c r="G14" s="17">
        <f t="shared" si="1"/>
        <v>3.6600000000000037</v>
      </c>
      <c r="H14" s="41">
        <f t="shared" si="0"/>
        <v>1.0166666666666676E-2</v>
      </c>
      <c r="I14" s="41">
        <f t="shared" si="2"/>
        <v>9.2416666666666675E-2</v>
      </c>
    </row>
    <row r="15" spans="1:11" x14ac:dyDescent="0.2">
      <c r="A15" s="17" t="s">
        <v>23</v>
      </c>
      <c r="B15" s="18">
        <v>31</v>
      </c>
      <c r="C15" s="21" t="s">
        <v>126</v>
      </c>
      <c r="D15" s="17" t="s">
        <v>127</v>
      </c>
      <c r="E15" s="17" t="s">
        <v>160</v>
      </c>
      <c r="F15" s="22">
        <v>37.479999999999997</v>
      </c>
      <c r="G15" s="17">
        <f t="shared" si="1"/>
        <v>4.2099999999999937</v>
      </c>
      <c r="H15" s="41">
        <f t="shared" si="0"/>
        <v>1.1694444444444426E-2</v>
      </c>
      <c r="I15" s="41">
        <f t="shared" si="2"/>
        <v>0.1041111111111111</v>
      </c>
    </row>
    <row r="16" spans="1:11" x14ac:dyDescent="0.2">
      <c r="A16" s="17" t="s">
        <v>23</v>
      </c>
      <c r="B16" s="18">
        <v>31</v>
      </c>
      <c r="C16" s="21" t="s">
        <v>126</v>
      </c>
      <c r="D16" s="17" t="s">
        <v>125</v>
      </c>
      <c r="E16" s="17" t="s">
        <v>160</v>
      </c>
      <c r="F16" s="22">
        <v>38.92</v>
      </c>
      <c r="G16" s="17">
        <f t="shared" si="1"/>
        <v>1.4400000000000048</v>
      </c>
      <c r="H16" s="41">
        <f t="shared" si="0"/>
        <v>4.0000000000000131E-3</v>
      </c>
      <c r="I16" s="41">
        <f t="shared" si="2"/>
        <v>0.10811111111111112</v>
      </c>
    </row>
    <row r="17" spans="1:9" x14ac:dyDescent="0.2">
      <c r="A17" s="17" t="s">
        <v>23</v>
      </c>
      <c r="B17" s="18">
        <v>31</v>
      </c>
      <c r="C17" s="21" t="s">
        <v>124</v>
      </c>
      <c r="D17" s="17" t="s">
        <v>123</v>
      </c>
      <c r="E17" s="17" t="s">
        <v>160</v>
      </c>
      <c r="F17" s="22">
        <v>43.02</v>
      </c>
      <c r="G17" s="17">
        <f t="shared" si="1"/>
        <v>4.1000000000000014</v>
      </c>
      <c r="H17" s="41">
        <f t="shared" si="0"/>
        <v>1.1388888888888893E-2</v>
      </c>
      <c r="I17" s="41">
        <f t="shared" si="2"/>
        <v>0.11950000000000001</v>
      </c>
    </row>
    <row r="18" spans="1:9" x14ac:dyDescent="0.2">
      <c r="A18" s="17" t="s">
        <v>23</v>
      </c>
      <c r="B18" s="18">
        <v>31</v>
      </c>
      <c r="C18" s="21" t="s">
        <v>120</v>
      </c>
      <c r="D18" s="17" t="s">
        <v>122</v>
      </c>
      <c r="E18" s="17" t="s">
        <v>160</v>
      </c>
      <c r="F18" s="22">
        <v>45.85</v>
      </c>
      <c r="G18" s="17">
        <f t="shared" si="1"/>
        <v>2.8299999999999983</v>
      </c>
      <c r="H18" s="41">
        <f t="shared" si="0"/>
        <v>7.8611111111111069E-3</v>
      </c>
      <c r="I18" s="41">
        <f t="shared" si="2"/>
        <v>0.12736111111111112</v>
      </c>
    </row>
    <row r="19" spans="1:9" x14ac:dyDescent="0.2">
      <c r="A19" s="17" t="s">
        <v>23</v>
      </c>
      <c r="B19" s="18">
        <v>31</v>
      </c>
      <c r="C19" s="21" t="s">
        <v>120</v>
      </c>
      <c r="D19" s="17" t="s">
        <v>121</v>
      </c>
      <c r="E19" s="17" t="s">
        <v>160</v>
      </c>
      <c r="F19" s="22">
        <v>47.47</v>
      </c>
      <c r="G19" s="17">
        <f t="shared" si="1"/>
        <v>1.6199999999999974</v>
      </c>
      <c r="H19" s="41">
        <f t="shared" si="0"/>
        <v>4.4999999999999927E-3</v>
      </c>
      <c r="I19" s="41">
        <f t="shared" si="2"/>
        <v>0.13186111111111112</v>
      </c>
    </row>
    <row r="20" spans="1:9" x14ac:dyDescent="0.2">
      <c r="A20" s="17" t="s">
        <v>23</v>
      </c>
      <c r="B20" s="18">
        <v>31</v>
      </c>
      <c r="C20" s="21" t="s">
        <v>120</v>
      </c>
      <c r="D20" s="17" t="s">
        <v>119</v>
      </c>
      <c r="E20" s="17" t="s">
        <v>160</v>
      </c>
      <c r="F20" s="22">
        <v>49.97</v>
      </c>
      <c r="G20" s="17">
        <f t="shared" si="1"/>
        <v>2.5</v>
      </c>
      <c r="H20" s="41">
        <f t="shared" si="0"/>
        <v>6.9444444444444441E-3</v>
      </c>
      <c r="I20" s="41">
        <f t="shared" si="2"/>
        <v>0.13880555555555557</v>
      </c>
    </row>
    <row r="21" spans="1:9" x14ac:dyDescent="0.2">
      <c r="A21" s="17" t="s">
        <v>23</v>
      </c>
      <c r="B21" s="18">
        <v>11</v>
      </c>
      <c r="C21" s="21" t="s">
        <v>117</v>
      </c>
      <c r="D21" s="17" t="s">
        <v>118</v>
      </c>
      <c r="E21" s="17" t="s">
        <v>161</v>
      </c>
      <c r="F21" s="22">
        <v>51.63</v>
      </c>
      <c r="G21" s="17">
        <f t="shared" si="1"/>
        <v>1.6600000000000037</v>
      </c>
      <c r="H21" s="41">
        <f t="shared" si="0"/>
        <v>4.6111111111111214E-3</v>
      </c>
      <c r="I21" s="41">
        <f t="shared" si="2"/>
        <v>0.14341666666666669</v>
      </c>
    </row>
    <row r="22" spans="1:9" x14ac:dyDescent="0.2">
      <c r="A22" s="17" t="s">
        <v>23</v>
      </c>
      <c r="B22" s="18">
        <v>11</v>
      </c>
      <c r="C22" s="21" t="s">
        <v>117</v>
      </c>
      <c r="D22" s="17" t="s">
        <v>116</v>
      </c>
      <c r="E22" s="17" t="s">
        <v>161</v>
      </c>
      <c r="F22" s="22">
        <v>52</v>
      </c>
      <c r="G22" s="17">
        <f t="shared" si="1"/>
        <v>0.36999999999999744</v>
      </c>
      <c r="H22" s="41">
        <f t="shared" si="0"/>
        <v>1.0277777777777707E-3</v>
      </c>
      <c r="I22" s="41">
        <f t="shared" si="2"/>
        <v>0.14444444444444446</v>
      </c>
    </row>
    <row r="23" spans="1:9" x14ac:dyDescent="0.2">
      <c r="A23" s="17" t="s">
        <v>23</v>
      </c>
      <c r="B23" s="18">
        <v>11</v>
      </c>
      <c r="C23" s="21" t="s">
        <v>111</v>
      </c>
      <c r="D23" s="17" t="s">
        <v>115</v>
      </c>
      <c r="E23" s="17" t="s">
        <v>161</v>
      </c>
      <c r="F23" s="22">
        <v>56.63</v>
      </c>
      <c r="G23" s="17">
        <f t="shared" si="1"/>
        <v>4.6300000000000026</v>
      </c>
      <c r="H23" s="41">
        <f t="shared" si="0"/>
        <v>1.2861111111111117E-2</v>
      </c>
      <c r="I23" s="41">
        <f t="shared" si="2"/>
        <v>0.15730555555555559</v>
      </c>
    </row>
    <row r="24" spans="1:9" x14ac:dyDescent="0.2">
      <c r="A24" s="17" t="s">
        <v>23</v>
      </c>
      <c r="B24" s="18">
        <v>11</v>
      </c>
      <c r="C24" s="21" t="s">
        <v>111</v>
      </c>
      <c r="D24" s="17" t="s">
        <v>114</v>
      </c>
      <c r="E24" s="17" t="s">
        <v>161</v>
      </c>
      <c r="F24" s="22">
        <v>57.5</v>
      </c>
      <c r="G24" s="17">
        <f t="shared" si="1"/>
        <v>0.86999999999999744</v>
      </c>
      <c r="H24" s="41">
        <f t="shared" si="0"/>
        <v>2.4166666666666594E-3</v>
      </c>
      <c r="I24" s="41">
        <f t="shared" si="2"/>
        <v>0.15972222222222224</v>
      </c>
    </row>
    <row r="25" spans="1:9" x14ac:dyDescent="0.2">
      <c r="A25" s="17" t="s">
        <v>23</v>
      </c>
      <c r="B25" s="18">
        <v>11</v>
      </c>
      <c r="C25" s="21" t="s">
        <v>111</v>
      </c>
      <c r="D25" s="17" t="s">
        <v>113</v>
      </c>
      <c r="E25" s="17" t="s">
        <v>161</v>
      </c>
      <c r="F25" s="22">
        <v>58.74</v>
      </c>
      <c r="G25" s="17">
        <f t="shared" si="1"/>
        <v>1.240000000000002</v>
      </c>
      <c r="H25" s="41">
        <f t="shared" si="0"/>
        <v>3.4444444444444501E-3</v>
      </c>
      <c r="I25" s="41">
        <f t="shared" si="2"/>
        <v>0.16316666666666668</v>
      </c>
    </row>
    <row r="26" spans="1:9" x14ac:dyDescent="0.2">
      <c r="A26" s="17" t="s">
        <v>23</v>
      </c>
      <c r="B26" s="18">
        <v>11</v>
      </c>
      <c r="C26" s="21" t="s">
        <v>111</v>
      </c>
      <c r="D26" s="17" t="s">
        <v>112</v>
      </c>
      <c r="E26" s="17" t="s">
        <v>161</v>
      </c>
      <c r="F26" s="22">
        <v>59.7</v>
      </c>
      <c r="G26" s="17">
        <f t="shared" si="1"/>
        <v>0.96000000000000085</v>
      </c>
      <c r="H26" s="41">
        <f t="shared" si="0"/>
        <v>2.6666666666666692E-3</v>
      </c>
      <c r="I26" s="41">
        <f t="shared" si="2"/>
        <v>0.16583333333333336</v>
      </c>
    </row>
    <row r="27" spans="1:9" x14ac:dyDescent="0.2">
      <c r="A27" s="17" t="s">
        <v>23</v>
      </c>
      <c r="B27" s="18">
        <v>11</v>
      </c>
      <c r="C27" s="21" t="s">
        <v>111</v>
      </c>
      <c r="D27" s="17" t="s">
        <v>110</v>
      </c>
      <c r="E27" s="17" t="s">
        <v>161</v>
      </c>
      <c r="F27" s="22">
        <v>60.92</v>
      </c>
      <c r="G27" s="17">
        <f t="shared" si="1"/>
        <v>1.2199999999999989</v>
      </c>
      <c r="H27" s="41">
        <f t="shared" si="0"/>
        <v>3.3888888888888857E-3</v>
      </c>
      <c r="I27" s="41">
        <f t="shared" si="2"/>
        <v>0.16922222222222225</v>
      </c>
    </row>
    <row r="28" spans="1:9" x14ac:dyDescent="0.2">
      <c r="A28" s="17" t="s">
        <v>23</v>
      </c>
      <c r="B28" s="18">
        <v>11</v>
      </c>
      <c r="C28" s="21" t="s">
        <v>107</v>
      </c>
      <c r="D28" s="17" t="s">
        <v>109</v>
      </c>
      <c r="E28" s="17" t="s">
        <v>161</v>
      </c>
      <c r="F28" s="22">
        <v>64.599999999999994</v>
      </c>
      <c r="G28" s="17">
        <f t="shared" si="1"/>
        <v>3.6799999999999926</v>
      </c>
      <c r="H28" s="41">
        <f t="shared" si="0"/>
        <v>1.0222222222222202E-2</v>
      </c>
      <c r="I28" s="41">
        <f t="shared" si="2"/>
        <v>0.17944444444444446</v>
      </c>
    </row>
    <row r="29" spans="1:9" x14ac:dyDescent="0.2">
      <c r="A29" s="17" t="s">
        <v>23</v>
      </c>
      <c r="B29" s="18">
        <v>11</v>
      </c>
      <c r="C29" s="21" t="s">
        <v>107</v>
      </c>
      <c r="D29" s="17" t="s">
        <v>108</v>
      </c>
      <c r="E29" s="17" t="s">
        <v>161</v>
      </c>
      <c r="F29" s="22">
        <v>65.599999999999994</v>
      </c>
      <c r="G29" s="17">
        <f t="shared" si="1"/>
        <v>1</v>
      </c>
      <c r="H29" s="41">
        <f t="shared" si="0"/>
        <v>2.7777777777777779E-3</v>
      </c>
      <c r="I29" s="41">
        <f t="shared" si="2"/>
        <v>0.18222222222222223</v>
      </c>
    </row>
    <row r="30" spans="1:9" x14ac:dyDescent="0.2">
      <c r="A30" s="17" t="s">
        <v>23</v>
      </c>
      <c r="B30" s="18">
        <v>11</v>
      </c>
      <c r="C30" s="21" t="s">
        <v>107</v>
      </c>
      <c r="D30" s="17" t="s">
        <v>106</v>
      </c>
      <c r="E30" s="17" t="s">
        <v>161</v>
      </c>
      <c r="F30" s="22">
        <v>67.069999999999993</v>
      </c>
      <c r="G30" s="17">
        <f t="shared" si="1"/>
        <v>1.4699999999999989</v>
      </c>
      <c r="H30" s="41">
        <f t="shared" si="0"/>
        <v>4.0833333333333303E-3</v>
      </c>
      <c r="I30" s="41">
        <f t="shared" si="2"/>
        <v>0.18630555555555556</v>
      </c>
    </row>
    <row r="31" spans="1:9" x14ac:dyDescent="0.2">
      <c r="A31" s="17" t="s">
        <v>23</v>
      </c>
      <c r="B31" s="18">
        <v>11</v>
      </c>
      <c r="C31" s="21" t="s">
        <v>100</v>
      </c>
      <c r="D31" s="17" t="s">
        <v>105</v>
      </c>
      <c r="E31" s="17" t="s">
        <v>161</v>
      </c>
      <c r="F31" s="22">
        <v>68.72</v>
      </c>
      <c r="G31" s="17">
        <f t="shared" si="1"/>
        <v>1.6500000000000057</v>
      </c>
      <c r="H31" s="41">
        <f t="shared" si="0"/>
        <v>4.583333333333349E-3</v>
      </c>
      <c r="I31" s="41">
        <f t="shared" si="2"/>
        <v>0.19088888888888891</v>
      </c>
    </row>
    <row r="32" spans="1:9" x14ac:dyDescent="0.2">
      <c r="A32" s="17" t="s">
        <v>23</v>
      </c>
      <c r="B32" s="18">
        <v>11</v>
      </c>
      <c r="C32" s="21" t="s">
        <v>100</v>
      </c>
      <c r="D32" s="17" t="s">
        <v>104</v>
      </c>
      <c r="E32" s="17" t="s">
        <v>161</v>
      </c>
      <c r="F32" s="22">
        <v>69.14</v>
      </c>
      <c r="G32" s="17">
        <f t="shared" si="1"/>
        <v>0.42000000000000171</v>
      </c>
      <c r="H32" s="41">
        <f t="shared" si="0"/>
        <v>1.1666666666666715E-3</v>
      </c>
      <c r="I32" s="41">
        <f t="shared" si="2"/>
        <v>0.19205555555555559</v>
      </c>
    </row>
    <row r="33" spans="1:9" x14ac:dyDescent="0.2">
      <c r="A33" s="17" t="s">
        <v>23</v>
      </c>
      <c r="B33" s="18">
        <v>11</v>
      </c>
      <c r="C33" s="21" t="s">
        <v>100</v>
      </c>
      <c r="D33" s="17" t="s">
        <v>103</v>
      </c>
      <c r="E33" s="17" t="s">
        <v>161</v>
      </c>
      <c r="F33" s="22">
        <v>69.67</v>
      </c>
      <c r="G33" s="17">
        <f t="shared" si="1"/>
        <v>0.53000000000000114</v>
      </c>
      <c r="H33" s="41">
        <f t="shared" si="0"/>
        <v>1.4722222222222255E-3</v>
      </c>
      <c r="I33" s="41">
        <f t="shared" si="2"/>
        <v>0.19352777777777783</v>
      </c>
    </row>
    <row r="34" spans="1:9" x14ac:dyDescent="0.2">
      <c r="A34" s="17" t="s">
        <v>23</v>
      </c>
      <c r="B34" s="18">
        <v>11</v>
      </c>
      <c r="C34" s="21" t="s">
        <v>100</v>
      </c>
      <c r="D34" s="17" t="s">
        <v>102</v>
      </c>
      <c r="E34" s="17" t="s">
        <v>161</v>
      </c>
      <c r="F34" s="22">
        <v>70.56</v>
      </c>
      <c r="G34" s="17">
        <f t="shared" si="1"/>
        <v>0.89000000000000057</v>
      </c>
      <c r="H34" s="41">
        <f t="shared" ref="H34:H65" si="3">$G34*1/$J$2/24</f>
        <v>2.4722222222222237E-3</v>
      </c>
      <c r="I34" s="41">
        <f t="shared" si="2"/>
        <v>0.19600000000000006</v>
      </c>
    </row>
    <row r="35" spans="1:9" x14ac:dyDescent="0.2">
      <c r="A35" s="17" t="s">
        <v>23</v>
      </c>
      <c r="B35" s="18">
        <v>11</v>
      </c>
      <c r="C35" s="21" t="s">
        <v>100</v>
      </c>
      <c r="D35" s="17" t="s">
        <v>101</v>
      </c>
      <c r="E35" s="17" t="s">
        <v>161</v>
      </c>
      <c r="F35" s="22">
        <v>71.66</v>
      </c>
      <c r="G35" s="17">
        <f t="shared" ref="G35:G66" si="4">F35-F34</f>
        <v>1.0999999999999943</v>
      </c>
      <c r="H35" s="41">
        <f t="shared" si="3"/>
        <v>3.0555555555555401E-3</v>
      </c>
      <c r="I35" s="41">
        <f t="shared" si="2"/>
        <v>0.1990555555555556</v>
      </c>
    </row>
    <row r="36" spans="1:9" x14ac:dyDescent="0.2">
      <c r="A36" s="17" t="s">
        <v>23</v>
      </c>
      <c r="B36" s="18">
        <v>11</v>
      </c>
      <c r="C36" s="21" t="s">
        <v>100</v>
      </c>
      <c r="D36" s="17" t="s">
        <v>99</v>
      </c>
      <c r="E36" s="17" t="s">
        <v>161</v>
      </c>
      <c r="F36" s="22">
        <v>72.16</v>
      </c>
      <c r="G36" s="17">
        <f t="shared" si="4"/>
        <v>0.5</v>
      </c>
      <c r="H36" s="41">
        <f t="shared" si="3"/>
        <v>1.3888888888888889E-3</v>
      </c>
      <c r="I36" s="41">
        <f t="shared" si="2"/>
        <v>0.20044444444444448</v>
      </c>
    </row>
    <row r="37" spans="1:9" x14ac:dyDescent="0.2">
      <c r="A37" s="17" t="s">
        <v>23</v>
      </c>
      <c r="B37" s="18">
        <v>11</v>
      </c>
      <c r="C37" s="21" t="s">
        <v>98</v>
      </c>
      <c r="D37" s="17" t="s">
        <v>97</v>
      </c>
      <c r="E37" s="17" t="s">
        <v>161</v>
      </c>
      <c r="F37" s="22">
        <v>73.55</v>
      </c>
      <c r="G37" s="17">
        <f t="shared" si="4"/>
        <v>1.3900000000000006</v>
      </c>
      <c r="H37" s="41">
        <f t="shared" si="3"/>
        <v>3.8611111111111125E-3</v>
      </c>
      <c r="I37" s="41">
        <f t="shared" si="2"/>
        <v>0.2043055555555556</v>
      </c>
    </row>
    <row r="38" spans="1:9" x14ac:dyDescent="0.2">
      <c r="A38" s="17" t="s">
        <v>23</v>
      </c>
      <c r="B38" s="18">
        <v>11</v>
      </c>
      <c r="C38" s="21" t="s">
        <v>96</v>
      </c>
      <c r="D38" s="17" t="s">
        <v>95</v>
      </c>
      <c r="E38" s="17" t="s">
        <v>161</v>
      </c>
      <c r="F38" s="22">
        <v>77.37</v>
      </c>
      <c r="G38" s="17">
        <f t="shared" si="4"/>
        <v>3.8200000000000074</v>
      </c>
      <c r="H38" s="41">
        <f t="shared" si="3"/>
        <v>1.0611111111111132E-2</v>
      </c>
      <c r="I38" s="41">
        <f t="shared" si="2"/>
        <v>0.21491666666666673</v>
      </c>
    </row>
    <row r="39" spans="1:9" x14ac:dyDescent="0.2">
      <c r="A39" s="17" t="s">
        <v>23</v>
      </c>
      <c r="B39" s="18">
        <v>11</v>
      </c>
      <c r="C39" s="21" t="s">
        <v>93</v>
      </c>
      <c r="D39" s="17" t="s">
        <v>94</v>
      </c>
      <c r="E39" s="17" t="s">
        <v>161</v>
      </c>
      <c r="F39" s="22">
        <v>79.05</v>
      </c>
      <c r="G39" s="17">
        <f t="shared" si="4"/>
        <v>1.6799999999999926</v>
      </c>
      <c r="H39" s="41">
        <f t="shared" si="3"/>
        <v>4.6666666666666462E-3</v>
      </c>
      <c r="I39" s="41">
        <f t="shared" si="2"/>
        <v>0.21958333333333338</v>
      </c>
    </row>
    <row r="40" spans="1:9" x14ac:dyDescent="0.2">
      <c r="A40" s="17" t="s">
        <v>23</v>
      </c>
      <c r="B40" s="18">
        <v>11</v>
      </c>
      <c r="C40" s="21" t="s">
        <v>93</v>
      </c>
      <c r="D40" s="17" t="s">
        <v>92</v>
      </c>
      <c r="E40" s="17" t="s">
        <v>161</v>
      </c>
      <c r="F40" s="22">
        <v>80.260000000000005</v>
      </c>
      <c r="G40" s="17">
        <f t="shared" si="4"/>
        <v>1.210000000000008</v>
      </c>
      <c r="H40" s="41">
        <f t="shared" si="3"/>
        <v>3.3611111111111328E-3</v>
      </c>
      <c r="I40" s="41">
        <f t="shared" si="2"/>
        <v>0.2229444444444445</v>
      </c>
    </row>
    <row r="41" spans="1:9" x14ac:dyDescent="0.2">
      <c r="A41" s="17" t="s">
        <v>23</v>
      </c>
      <c r="B41" s="18">
        <v>11</v>
      </c>
      <c r="C41" s="21" t="s">
        <v>91</v>
      </c>
      <c r="D41" s="17" t="s">
        <v>90</v>
      </c>
      <c r="E41" s="17" t="s">
        <v>161</v>
      </c>
      <c r="F41" s="22">
        <v>85.87</v>
      </c>
      <c r="G41" s="17">
        <f t="shared" si="4"/>
        <v>5.6099999999999994</v>
      </c>
      <c r="H41" s="41">
        <f t="shared" si="3"/>
        <v>1.5583333333333331E-2</v>
      </c>
      <c r="I41" s="41">
        <f t="shared" si="2"/>
        <v>0.23852777777777784</v>
      </c>
    </row>
    <row r="42" spans="1:9" x14ac:dyDescent="0.2">
      <c r="A42" s="17" t="s">
        <v>23</v>
      </c>
      <c r="B42" s="18">
        <v>11</v>
      </c>
      <c r="C42" s="18" t="s">
        <v>89</v>
      </c>
      <c r="D42" s="17" t="s">
        <v>88</v>
      </c>
      <c r="E42" s="17" t="s">
        <v>161</v>
      </c>
      <c r="F42" s="20">
        <v>93.39</v>
      </c>
      <c r="G42" s="17">
        <f t="shared" si="4"/>
        <v>7.519999999999996</v>
      </c>
      <c r="H42" s="41">
        <f t="shared" si="3"/>
        <v>2.0888888888888877E-2</v>
      </c>
      <c r="I42" s="41">
        <f t="shared" si="2"/>
        <v>0.25941666666666674</v>
      </c>
    </row>
    <row r="43" spans="1:9" x14ac:dyDescent="0.2">
      <c r="A43" s="17" t="s">
        <v>23</v>
      </c>
      <c r="B43" s="18">
        <v>11</v>
      </c>
      <c r="C43" s="21" t="s">
        <v>81</v>
      </c>
      <c r="D43" s="17" t="s">
        <v>87</v>
      </c>
      <c r="E43" s="17" t="s">
        <v>161</v>
      </c>
      <c r="F43" s="22">
        <v>98.22</v>
      </c>
      <c r="G43" s="17">
        <f t="shared" si="4"/>
        <v>4.8299999999999983</v>
      </c>
      <c r="H43" s="41">
        <f t="shared" si="3"/>
        <v>1.3416666666666662E-2</v>
      </c>
      <c r="I43" s="41">
        <f t="shared" si="2"/>
        <v>0.27283333333333343</v>
      </c>
    </row>
    <row r="44" spans="1:9" x14ac:dyDescent="0.2">
      <c r="A44" s="17" t="s">
        <v>23</v>
      </c>
      <c r="B44" s="18">
        <v>11</v>
      </c>
      <c r="C44" s="21" t="s">
        <v>81</v>
      </c>
      <c r="D44" s="17" t="s">
        <v>86</v>
      </c>
      <c r="E44" s="17" t="s">
        <v>161</v>
      </c>
      <c r="F44" s="22">
        <v>98.53</v>
      </c>
      <c r="G44" s="17">
        <f t="shared" si="4"/>
        <v>0.31000000000000227</v>
      </c>
      <c r="H44" s="41">
        <f t="shared" si="3"/>
        <v>8.611111111111175E-4</v>
      </c>
      <c r="I44" s="41">
        <f t="shared" si="2"/>
        <v>0.27369444444444452</v>
      </c>
    </row>
    <row r="45" spans="1:9" x14ac:dyDescent="0.2">
      <c r="A45" s="17" t="s">
        <v>23</v>
      </c>
      <c r="B45" s="18">
        <v>11</v>
      </c>
      <c r="C45" s="21" t="s">
        <v>81</v>
      </c>
      <c r="D45" s="17" t="s">
        <v>85</v>
      </c>
      <c r="E45" s="17" t="s">
        <v>161</v>
      </c>
      <c r="F45" s="22">
        <v>99.9</v>
      </c>
      <c r="G45" s="17">
        <f t="shared" si="4"/>
        <v>1.3700000000000045</v>
      </c>
      <c r="H45" s="41">
        <f t="shared" si="3"/>
        <v>3.8055555555555685E-3</v>
      </c>
      <c r="I45" s="41">
        <f t="shared" si="2"/>
        <v>0.27750000000000008</v>
      </c>
    </row>
    <row r="46" spans="1:9" x14ac:dyDescent="0.2">
      <c r="A46" s="17" t="s">
        <v>23</v>
      </c>
      <c r="B46" s="18">
        <v>11</v>
      </c>
      <c r="C46" s="21" t="s">
        <v>81</v>
      </c>
      <c r="D46" s="17" t="s">
        <v>84</v>
      </c>
      <c r="E46" s="17" t="s">
        <v>161</v>
      </c>
      <c r="F46" s="22">
        <v>105.26</v>
      </c>
      <c r="G46" s="17">
        <f t="shared" si="4"/>
        <v>5.3599999999999994</v>
      </c>
      <c r="H46" s="41">
        <f t="shared" si="3"/>
        <v>1.4888888888888887E-2</v>
      </c>
      <c r="I46" s="41">
        <f t="shared" si="2"/>
        <v>0.29238888888888898</v>
      </c>
    </row>
    <row r="47" spans="1:9" x14ac:dyDescent="0.2">
      <c r="A47" s="17" t="s">
        <v>23</v>
      </c>
      <c r="B47" s="18">
        <v>11</v>
      </c>
      <c r="C47" s="21" t="s">
        <v>81</v>
      </c>
      <c r="D47" s="17" t="s">
        <v>83</v>
      </c>
      <c r="E47" s="17" t="s">
        <v>161</v>
      </c>
      <c r="F47" s="22">
        <v>107.97</v>
      </c>
      <c r="G47" s="17">
        <f t="shared" si="4"/>
        <v>2.7099999999999937</v>
      </c>
      <c r="H47" s="41">
        <f t="shared" si="3"/>
        <v>7.5277777777777609E-3</v>
      </c>
      <c r="I47" s="41">
        <f t="shared" si="2"/>
        <v>0.29991666666666672</v>
      </c>
    </row>
    <row r="48" spans="1:9" x14ac:dyDescent="0.2">
      <c r="A48" s="17" t="s">
        <v>23</v>
      </c>
      <c r="B48" s="18">
        <v>11</v>
      </c>
      <c r="C48" s="21" t="s">
        <v>81</v>
      </c>
      <c r="D48" s="17" t="s">
        <v>82</v>
      </c>
      <c r="E48" s="17" t="s">
        <v>161</v>
      </c>
      <c r="F48" s="22">
        <v>108.75</v>
      </c>
      <c r="G48" s="17">
        <f t="shared" si="4"/>
        <v>0.78000000000000114</v>
      </c>
      <c r="H48" s="41">
        <f t="shared" si="3"/>
        <v>2.1666666666666696E-3</v>
      </c>
      <c r="I48" s="41">
        <f t="shared" si="2"/>
        <v>0.30208333333333337</v>
      </c>
    </row>
    <row r="49" spans="1:9" x14ac:dyDescent="0.2">
      <c r="A49" s="17" t="s">
        <v>23</v>
      </c>
      <c r="B49" s="18">
        <v>11</v>
      </c>
      <c r="C49" s="21" t="s">
        <v>81</v>
      </c>
      <c r="D49" s="17" t="s">
        <v>80</v>
      </c>
      <c r="E49" s="17" t="s">
        <v>161</v>
      </c>
      <c r="F49" s="22">
        <v>109</v>
      </c>
      <c r="G49" s="17">
        <f t="shared" si="4"/>
        <v>0.25</v>
      </c>
      <c r="H49" s="41">
        <f t="shared" si="3"/>
        <v>6.9444444444444447E-4</v>
      </c>
      <c r="I49" s="41">
        <f t="shared" si="2"/>
        <v>0.30277777777777781</v>
      </c>
    </row>
    <row r="50" spans="1:9" x14ac:dyDescent="0.2">
      <c r="A50" s="17" t="s">
        <v>23</v>
      </c>
      <c r="B50" s="18">
        <v>11</v>
      </c>
      <c r="C50" s="21" t="s">
        <v>78</v>
      </c>
      <c r="D50" s="17" t="s">
        <v>79</v>
      </c>
      <c r="E50" s="17" t="s">
        <v>161</v>
      </c>
      <c r="F50" s="22">
        <v>112.61</v>
      </c>
      <c r="G50" s="17">
        <f t="shared" si="4"/>
        <v>3.6099999999999994</v>
      </c>
      <c r="H50" s="41">
        <f t="shared" si="3"/>
        <v>1.0027777777777776E-2</v>
      </c>
      <c r="I50" s="41">
        <f t="shared" si="2"/>
        <v>0.31280555555555561</v>
      </c>
    </row>
    <row r="51" spans="1:9" x14ac:dyDescent="0.2">
      <c r="A51" s="17" t="s">
        <v>23</v>
      </c>
      <c r="B51" s="18">
        <v>11</v>
      </c>
      <c r="C51" s="21" t="s">
        <v>78</v>
      </c>
      <c r="D51" s="17" t="s">
        <v>77</v>
      </c>
      <c r="E51" s="17" t="s">
        <v>161</v>
      </c>
      <c r="F51" s="22">
        <v>113.4</v>
      </c>
      <c r="G51" s="17">
        <f t="shared" si="4"/>
        <v>0.79000000000000625</v>
      </c>
      <c r="H51" s="41">
        <f t="shared" si="3"/>
        <v>2.194444444444462E-3</v>
      </c>
      <c r="I51" s="41">
        <f t="shared" si="2"/>
        <v>0.31500000000000006</v>
      </c>
    </row>
    <row r="52" spans="1:9" x14ac:dyDescent="0.2">
      <c r="A52" s="17" t="s">
        <v>23</v>
      </c>
      <c r="B52" s="18">
        <v>11</v>
      </c>
      <c r="C52" s="21" t="s">
        <v>75</v>
      </c>
      <c r="D52" s="17" t="s">
        <v>76</v>
      </c>
      <c r="E52" s="17" t="s">
        <v>161</v>
      </c>
      <c r="F52" s="22">
        <f>F51+3.81</f>
        <v>117.21000000000001</v>
      </c>
      <c r="G52" s="17">
        <f t="shared" si="4"/>
        <v>3.8100000000000023</v>
      </c>
      <c r="H52" s="41">
        <f t="shared" si="3"/>
        <v>1.058333333333334E-2</v>
      </c>
      <c r="I52" s="41">
        <f t="shared" si="2"/>
        <v>0.32558333333333339</v>
      </c>
    </row>
    <row r="53" spans="1:9" x14ac:dyDescent="0.2">
      <c r="A53" s="17" t="s">
        <v>23</v>
      </c>
      <c r="B53" s="18">
        <v>11</v>
      </c>
      <c r="C53" s="21" t="s">
        <v>75</v>
      </c>
      <c r="D53" s="17" t="s">
        <v>74</v>
      </c>
      <c r="E53" s="17" t="s">
        <v>161</v>
      </c>
      <c r="F53" s="22">
        <v>118.01</v>
      </c>
      <c r="G53" s="17">
        <f t="shared" si="4"/>
        <v>0.79999999999999716</v>
      </c>
      <c r="H53" s="41">
        <f t="shared" si="3"/>
        <v>2.2222222222222144E-3</v>
      </c>
      <c r="I53" s="41">
        <f t="shared" si="2"/>
        <v>0.32780555555555563</v>
      </c>
    </row>
    <row r="54" spans="1:9" x14ac:dyDescent="0.2">
      <c r="A54" s="17" t="s">
        <v>23</v>
      </c>
      <c r="B54" s="18">
        <v>11</v>
      </c>
      <c r="C54" s="21" t="s">
        <v>73</v>
      </c>
      <c r="D54" s="17" t="s">
        <v>72</v>
      </c>
      <c r="E54" s="17" t="s">
        <v>161</v>
      </c>
      <c r="F54" s="22">
        <v>127.2</v>
      </c>
      <c r="G54" s="17">
        <f t="shared" si="4"/>
        <v>9.1899999999999977</v>
      </c>
      <c r="H54" s="41">
        <f t="shared" si="3"/>
        <v>2.5527777777777771E-2</v>
      </c>
      <c r="I54" s="41">
        <f t="shared" si="2"/>
        <v>0.35333333333333339</v>
      </c>
    </row>
    <row r="55" spans="1:9" x14ac:dyDescent="0.2">
      <c r="A55" s="17" t="s">
        <v>23</v>
      </c>
      <c r="B55" s="18">
        <v>11</v>
      </c>
      <c r="C55" s="21" t="s">
        <v>70</v>
      </c>
      <c r="D55" s="17" t="s">
        <v>71</v>
      </c>
      <c r="E55" s="17" t="s">
        <v>161</v>
      </c>
      <c r="F55" s="22">
        <v>130.35</v>
      </c>
      <c r="G55" s="17">
        <f t="shared" si="4"/>
        <v>3.1499999999999915</v>
      </c>
      <c r="H55" s="41">
        <f t="shared" si="3"/>
        <v>8.7499999999999765E-3</v>
      </c>
      <c r="I55" s="41">
        <f t="shared" si="2"/>
        <v>0.36208333333333337</v>
      </c>
    </row>
    <row r="56" spans="1:9" x14ac:dyDescent="0.2">
      <c r="A56" s="17" t="s">
        <v>23</v>
      </c>
      <c r="B56" s="18">
        <v>11</v>
      </c>
      <c r="C56" s="21" t="s">
        <v>70</v>
      </c>
      <c r="D56" s="17" t="s">
        <v>69</v>
      </c>
      <c r="E56" s="17" t="s">
        <v>161</v>
      </c>
      <c r="F56" s="22">
        <v>131.59</v>
      </c>
      <c r="G56" s="17">
        <f t="shared" si="4"/>
        <v>1.2400000000000091</v>
      </c>
      <c r="H56" s="41">
        <f t="shared" si="3"/>
        <v>3.44444444444447E-3</v>
      </c>
      <c r="I56" s="41">
        <f t="shared" si="2"/>
        <v>0.36552777777777784</v>
      </c>
    </row>
    <row r="57" spans="1:9" x14ac:dyDescent="0.2">
      <c r="A57" s="17" t="s">
        <v>23</v>
      </c>
      <c r="B57" s="18">
        <v>11</v>
      </c>
      <c r="C57" s="21" t="s">
        <v>67</v>
      </c>
      <c r="D57" s="17" t="s">
        <v>68</v>
      </c>
      <c r="E57" s="17" t="s">
        <v>161</v>
      </c>
      <c r="F57" s="22">
        <v>133.36000000000001</v>
      </c>
      <c r="G57" s="17">
        <f t="shared" si="4"/>
        <v>1.7700000000000102</v>
      </c>
      <c r="H57" s="41">
        <f t="shared" si="3"/>
        <v>4.916666666666695E-3</v>
      </c>
      <c r="I57" s="41">
        <f t="shared" si="2"/>
        <v>0.37044444444444452</v>
      </c>
    </row>
    <row r="58" spans="1:9" x14ac:dyDescent="0.2">
      <c r="A58" s="17" t="s">
        <v>23</v>
      </c>
      <c r="B58" s="18">
        <v>11</v>
      </c>
      <c r="C58" s="21" t="s">
        <v>67</v>
      </c>
      <c r="D58" s="17" t="s">
        <v>66</v>
      </c>
      <c r="E58" s="17" t="s">
        <v>161</v>
      </c>
      <c r="F58" s="22">
        <v>136.4</v>
      </c>
      <c r="G58" s="17">
        <f t="shared" si="4"/>
        <v>3.039999999999992</v>
      </c>
      <c r="H58" s="41">
        <f t="shared" si="3"/>
        <v>8.4444444444444228E-3</v>
      </c>
      <c r="I58" s="41">
        <f t="shared" si="2"/>
        <v>0.37888888888888894</v>
      </c>
    </row>
    <row r="59" spans="1:9" x14ac:dyDescent="0.2">
      <c r="A59" s="17" t="s">
        <v>23</v>
      </c>
      <c r="B59" s="18">
        <v>11</v>
      </c>
      <c r="C59" s="21" t="s">
        <v>65</v>
      </c>
      <c r="D59" s="17" t="s">
        <v>64</v>
      </c>
      <c r="E59" s="17" t="s">
        <v>161</v>
      </c>
      <c r="F59" s="22">
        <f>139.2</f>
        <v>139.19999999999999</v>
      </c>
      <c r="G59" s="17">
        <f t="shared" si="4"/>
        <v>2.7999999999999829</v>
      </c>
      <c r="H59" s="41">
        <f t="shared" si="3"/>
        <v>7.7777777777777307E-3</v>
      </c>
      <c r="I59" s="41">
        <f t="shared" si="2"/>
        <v>0.38666666666666666</v>
      </c>
    </row>
    <row r="60" spans="1:9" x14ac:dyDescent="0.2">
      <c r="A60" s="17" t="s">
        <v>23</v>
      </c>
      <c r="B60" s="18">
        <v>11</v>
      </c>
      <c r="C60" s="21" t="s">
        <v>63</v>
      </c>
      <c r="D60" s="17" t="s">
        <v>62</v>
      </c>
      <c r="E60" s="17" t="s">
        <v>161</v>
      </c>
      <c r="F60" s="22">
        <v>142.69999999999999</v>
      </c>
      <c r="G60" s="17">
        <f t="shared" si="4"/>
        <v>3.5</v>
      </c>
      <c r="H60" s="41">
        <f t="shared" si="3"/>
        <v>9.7222222222222224E-3</v>
      </c>
      <c r="I60" s="41">
        <f t="shared" si="2"/>
        <v>0.3963888888888889</v>
      </c>
    </row>
    <row r="61" spans="1:9" x14ac:dyDescent="0.2">
      <c r="A61" s="17" t="s">
        <v>23</v>
      </c>
      <c r="B61" s="18">
        <v>11</v>
      </c>
      <c r="C61" s="21" t="s">
        <v>60</v>
      </c>
      <c r="D61" s="17" t="s">
        <v>61</v>
      </c>
      <c r="E61" s="17" t="s">
        <v>161</v>
      </c>
      <c r="F61" s="22">
        <v>145.38999999999999</v>
      </c>
      <c r="G61" s="17">
        <f t="shared" si="4"/>
        <v>2.6899999999999977</v>
      </c>
      <c r="H61" s="41">
        <f t="shared" si="3"/>
        <v>7.472222222222216E-3</v>
      </c>
      <c r="I61" s="41">
        <f t="shared" si="2"/>
        <v>0.40386111111111112</v>
      </c>
    </row>
    <row r="62" spans="1:9" x14ac:dyDescent="0.2">
      <c r="A62" s="17" t="s">
        <v>23</v>
      </c>
      <c r="B62" s="18">
        <v>11</v>
      </c>
      <c r="C62" s="21" t="s">
        <v>60</v>
      </c>
      <c r="D62" s="17" t="s">
        <v>59</v>
      </c>
      <c r="E62" s="17" t="s">
        <v>161</v>
      </c>
      <c r="F62" s="22">
        <v>146.38999999999999</v>
      </c>
      <c r="G62" s="17">
        <f t="shared" si="4"/>
        <v>1</v>
      </c>
      <c r="H62" s="41">
        <f t="shared" si="3"/>
        <v>2.7777777777777779E-3</v>
      </c>
      <c r="I62" s="41">
        <f t="shared" si="2"/>
        <v>0.40663888888888888</v>
      </c>
    </row>
    <row r="63" spans="1:9" x14ac:dyDescent="0.2">
      <c r="A63" s="17" t="s">
        <v>23</v>
      </c>
      <c r="B63" s="18">
        <v>34</v>
      </c>
      <c r="C63" s="21" t="s">
        <v>58</v>
      </c>
      <c r="D63" s="17" t="s">
        <v>57</v>
      </c>
      <c r="E63" s="17" t="s">
        <v>162</v>
      </c>
      <c r="F63" s="22">
        <v>147.19999999999999</v>
      </c>
      <c r="G63" s="17">
        <f t="shared" si="4"/>
        <v>0.81000000000000227</v>
      </c>
      <c r="H63" s="41">
        <f t="shared" si="3"/>
        <v>2.2500000000000063E-3</v>
      </c>
      <c r="I63" s="41">
        <f t="shared" si="2"/>
        <v>0.40888888888888891</v>
      </c>
    </row>
    <row r="64" spans="1:9" x14ac:dyDescent="0.2">
      <c r="A64" s="17" t="s">
        <v>23</v>
      </c>
      <c r="B64" s="18">
        <v>11</v>
      </c>
      <c r="C64" s="21" t="s">
        <v>54</v>
      </c>
      <c r="D64" s="17" t="s">
        <v>56</v>
      </c>
      <c r="E64" s="17" t="s">
        <v>161</v>
      </c>
      <c r="F64" s="22">
        <v>149.81</v>
      </c>
      <c r="G64" s="17">
        <f t="shared" si="4"/>
        <v>2.6100000000000136</v>
      </c>
      <c r="H64" s="41">
        <f t="shared" si="3"/>
        <v>7.2500000000000377E-3</v>
      </c>
      <c r="I64" s="41">
        <f t="shared" si="2"/>
        <v>0.41613888888888895</v>
      </c>
    </row>
    <row r="65" spans="1:9" x14ac:dyDescent="0.2">
      <c r="A65" s="17" t="s">
        <v>23</v>
      </c>
      <c r="B65" s="18">
        <v>11</v>
      </c>
      <c r="C65" s="21" t="s">
        <v>54</v>
      </c>
      <c r="D65" s="17" t="s">
        <v>55</v>
      </c>
      <c r="E65" s="17" t="s">
        <v>161</v>
      </c>
      <c r="F65" s="22">
        <v>150.81</v>
      </c>
      <c r="G65" s="17">
        <f t="shared" si="4"/>
        <v>1</v>
      </c>
      <c r="H65" s="41">
        <f t="shared" si="3"/>
        <v>2.7777777777777779E-3</v>
      </c>
      <c r="I65" s="41">
        <f t="shared" si="2"/>
        <v>0.41891666666666671</v>
      </c>
    </row>
    <row r="66" spans="1:9" x14ac:dyDescent="0.2">
      <c r="A66" s="17" t="s">
        <v>23</v>
      </c>
      <c r="B66" s="18">
        <v>11</v>
      </c>
      <c r="C66" s="21" t="s">
        <v>54</v>
      </c>
      <c r="D66" s="17" t="s">
        <v>53</v>
      </c>
      <c r="E66" s="17" t="s">
        <v>161</v>
      </c>
      <c r="F66" s="22">
        <v>152.29</v>
      </c>
      <c r="G66" s="17">
        <f t="shared" si="4"/>
        <v>1.4799999999999898</v>
      </c>
      <c r="H66" s="41">
        <f t="shared" ref="H66:H87" si="5">$G66*1/$J$2/24</f>
        <v>4.1111111111110828E-3</v>
      </c>
      <c r="I66" s="41">
        <f t="shared" si="2"/>
        <v>0.42302777777777778</v>
      </c>
    </row>
    <row r="67" spans="1:9" x14ac:dyDescent="0.2">
      <c r="A67" s="17" t="s">
        <v>23</v>
      </c>
      <c r="B67" s="18">
        <v>11</v>
      </c>
      <c r="C67" s="17" t="s">
        <v>52</v>
      </c>
      <c r="D67" s="17" t="s">
        <v>51</v>
      </c>
      <c r="E67" s="17" t="s">
        <v>161</v>
      </c>
      <c r="F67" s="22">
        <v>165.9</v>
      </c>
      <c r="G67" s="17">
        <f t="shared" ref="G67:G69" si="6">F67-F66</f>
        <v>13.610000000000014</v>
      </c>
      <c r="H67" s="41">
        <f t="shared" si="5"/>
        <v>3.7805555555555592E-2</v>
      </c>
      <c r="I67" s="41">
        <f t="shared" si="2"/>
        <v>0.46083333333333337</v>
      </c>
    </row>
    <row r="68" spans="1:9" x14ac:dyDescent="0.2">
      <c r="A68" s="17" t="s">
        <v>23</v>
      </c>
      <c r="B68" s="18">
        <v>11</v>
      </c>
      <c r="C68" s="21" t="s">
        <v>21</v>
      </c>
      <c r="D68" s="17" t="s">
        <v>50</v>
      </c>
      <c r="E68" s="17" t="s">
        <v>161</v>
      </c>
      <c r="F68" s="22">
        <v>168.35</v>
      </c>
      <c r="G68" s="17">
        <f t="shared" si="6"/>
        <v>2.4499999999999886</v>
      </c>
      <c r="H68" s="41">
        <f t="shared" si="5"/>
        <v>6.8055555555555239E-3</v>
      </c>
      <c r="I68" s="41">
        <f t="shared" ref="I68:I104" si="7">H68+I67</f>
        <v>0.46763888888888888</v>
      </c>
    </row>
    <row r="69" spans="1:9" s="4" customFormat="1" x14ac:dyDescent="0.2">
      <c r="A69" s="23" t="s">
        <v>23</v>
      </c>
      <c r="B69" s="24">
        <v>11</v>
      </c>
      <c r="C69" s="25" t="s">
        <v>21</v>
      </c>
      <c r="D69" s="23" t="s">
        <v>20</v>
      </c>
      <c r="E69" s="17" t="s">
        <v>161</v>
      </c>
      <c r="F69" s="26">
        <v>168.71</v>
      </c>
      <c r="G69" s="23">
        <f t="shared" si="6"/>
        <v>0.36000000000001364</v>
      </c>
      <c r="H69" s="41">
        <f t="shared" si="5"/>
        <v>1.000000000000038E-3</v>
      </c>
      <c r="I69" s="41">
        <f t="shared" si="7"/>
        <v>0.46863888888888894</v>
      </c>
    </row>
    <row r="70" spans="1:9" x14ac:dyDescent="0.2">
      <c r="A70" s="17" t="s">
        <v>23</v>
      </c>
      <c r="B70" s="18">
        <v>11</v>
      </c>
      <c r="C70" s="17" t="s">
        <v>49</v>
      </c>
      <c r="D70" s="17" t="s">
        <v>49</v>
      </c>
      <c r="E70" s="17" t="s">
        <v>161</v>
      </c>
      <c r="F70" s="22">
        <v>172</v>
      </c>
      <c r="G70" s="27">
        <f>F70-F68</f>
        <v>3.6500000000000057</v>
      </c>
      <c r="H70" s="41">
        <f t="shared" si="5"/>
        <v>1.0138888888888904E-2</v>
      </c>
      <c r="I70" s="41">
        <f t="shared" si="7"/>
        <v>0.47877777777777786</v>
      </c>
    </row>
    <row r="71" spans="1:9" x14ac:dyDescent="0.2">
      <c r="A71" s="17" t="s">
        <v>23</v>
      </c>
      <c r="B71" s="18">
        <v>34</v>
      </c>
      <c r="C71" s="21" t="s">
        <v>48</v>
      </c>
      <c r="D71" s="17" t="s">
        <v>47</v>
      </c>
      <c r="E71" s="17" t="s">
        <v>161</v>
      </c>
      <c r="F71" s="22">
        <v>188.5</v>
      </c>
      <c r="G71" s="27">
        <f>F71-F69</f>
        <v>19.789999999999992</v>
      </c>
      <c r="H71" s="41">
        <f t="shared" si="5"/>
        <v>5.49722222222222E-2</v>
      </c>
      <c r="I71" s="41">
        <f t="shared" si="7"/>
        <v>0.53375000000000006</v>
      </c>
    </row>
    <row r="72" spans="1:9" x14ac:dyDescent="0.2">
      <c r="A72" s="17" t="s">
        <v>23</v>
      </c>
      <c r="B72" s="18">
        <v>34</v>
      </c>
      <c r="C72" s="21" t="s">
        <v>46</v>
      </c>
      <c r="D72" s="17" t="s">
        <v>45</v>
      </c>
      <c r="E72" s="17" t="s">
        <v>162</v>
      </c>
      <c r="F72" s="22">
        <v>194.17</v>
      </c>
      <c r="G72" s="27">
        <f t="shared" ref="G72:G87" si="8">F72-F71</f>
        <v>5.6699999999999875</v>
      </c>
      <c r="H72" s="41">
        <f t="shared" si="5"/>
        <v>1.5749999999999965E-2</v>
      </c>
      <c r="I72" s="41">
        <f t="shared" si="7"/>
        <v>0.54949999999999999</v>
      </c>
    </row>
    <row r="73" spans="1:9" x14ac:dyDescent="0.2">
      <c r="A73" s="17" t="s">
        <v>23</v>
      </c>
      <c r="B73" s="18">
        <v>34</v>
      </c>
      <c r="C73" s="21" t="s">
        <v>44</v>
      </c>
      <c r="D73" s="17" t="s">
        <v>43</v>
      </c>
      <c r="E73" s="17" t="s">
        <v>161</v>
      </c>
      <c r="F73" s="22">
        <v>198.84</v>
      </c>
      <c r="G73" s="27">
        <f t="shared" si="8"/>
        <v>4.6700000000000159</v>
      </c>
      <c r="H73" s="41">
        <f t="shared" si="5"/>
        <v>1.2972222222222267E-2</v>
      </c>
      <c r="I73" s="41">
        <f t="shared" si="7"/>
        <v>0.56247222222222226</v>
      </c>
    </row>
    <row r="74" spans="1:9" x14ac:dyDescent="0.2">
      <c r="A74" s="17" t="s">
        <v>23</v>
      </c>
      <c r="B74" s="18">
        <v>34</v>
      </c>
      <c r="C74" s="21" t="s">
        <v>42</v>
      </c>
      <c r="D74" s="17" t="s">
        <v>41</v>
      </c>
      <c r="E74" s="17" t="s">
        <v>161</v>
      </c>
      <c r="F74" s="22">
        <v>200.4</v>
      </c>
      <c r="G74" s="27">
        <f t="shared" si="8"/>
        <v>1.5600000000000023</v>
      </c>
      <c r="H74" s="41">
        <f t="shared" si="5"/>
        <v>4.3333333333333392E-3</v>
      </c>
      <c r="I74" s="41">
        <f t="shared" si="7"/>
        <v>0.56680555555555556</v>
      </c>
    </row>
    <row r="75" spans="1:9" x14ac:dyDescent="0.2">
      <c r="A75" s="17" t="s">
        <v>23</v>
      </c>
      <c r="B75" s="18">
        <v>34</v>
      </c>
      <c r="C75" s="18" t="s">
        <v>38</v>
      </c>
      <c r="D75" s="17" t="s">
        <v>40</v>
      </c>
      <c r="E75" s="17" t="s">
        <v>161</v>
      </c>
      <c r="F75" s="20">
        <v>206.5</v>
      </c>
      <c r="G75" s="27">
        <f t="shared" si="8"/>
        <v>6.0999999999999943</v>
      </c>
      <c r="H75" s="41">
        <f t="shared" si="5"/>
        <v>1.6944444444444429E-2</v>
      </c>
      <c r="I75" s="41">
        <f t="shared" si="7"/>
        <v>0.58374999999999999</v>
      </c>
    </row>
    <row r="76" spans="1:9" x14ac:dyDescent="0.2">
      <c r="A76" s="17" t="s">
        <v>23</v>
      </c>
      <c r="B76" s="18">
        <v>34</v>
      </c>
      <c r="C76" s="18" t="s">
        <v>38</v>
      </c>
      <c r="D76" s="17" t="s">
        <v>39</v>
      </c>
      <c r="E76" s="17" t="s">
        <v>161</v>
      </c>
      <c r="F76" s="20">
        <v>208.01</v>
      </c>
      <c r="G76" s="27">
        <f t="shared" si="8"/>
        <v>1.5099999999999909</v>
      </c>
      <c r="H76" s="41">
        <f t="shared" si="5"/>
        <v>4.1944444444444191E-3</v>
      </c>
      <c r="I76" s="41">
        <f t="shared" si="7"/>
        <v>0.58794444444444438</v>
      </c>
    </row>
    <row r="77" spans="1:9" x14ac:dyDescent="0.2">
      <c r="A77" s="17" t="s">
        <v>23</v>
      </c>
      <c r="B77" s="18">
        <v>34</v>
      </c>
      <c r="C77" s="18" t="s">
        <v>38</v>
      </c>
      <c r="D77" s="17" t="s">
        <v>37</v>
      </c>
      <c r="E77" s="17" t="s">
        <v>161</v>
      </c>
      <c r="F77" s="20">
        <v>209.39</v>
      </c>
      <c r="G77" s="27">
        <f t="shared" si="8"/>
        <v>1.3799999999999955</v>
      </c>
      <c r="H77" s="41">
        <f t="shared" si="5"/>
        <v>3.8333333333333205E-3</v>
      </c>
      <c r="I77" s="41">
        <f t="shared" si="7"/>
        <v>0.59177777777777774</v>
      </c>
    </row>
    <row r="78" spans="1:9" x14ac:dyDescent="0.2">
      <c r="A78" s="17" t="s">
        <v>23</v>
      </c>
      <c r="B78" s="18">
        <v>34</v>
      </c>
      <c r="C78" s="18" t="s">
        <v>35</v>
      </c>
      <c r="D78" s="17" t="s">
        <v>36</v>
      </c>
      <c r="E78" s="17" t="s">
        <v>161</v>
      </c>
      <c r="F78" s="20">
        <v>212.45</v>
      </c>
      <c r="G78" s="27">
        <f t="shared" si="8"/>
        <v>3.0600000000000023</v>
      </c>
      <c r="H78" s="41">
        <f t="shared" si="5"/>
        <v>8.5000000000000058E-3</v>
      </c>
      <c r="I78" s="41">
        <f t="shared" si="7"/>
        <v>0.60027777777777769</v>
      </c>
    </row>
    <row r="79" spans="1:9" x14ac:dyDescent="0.2">
      <c r="A79" s="17" t="s">
        <v>23</v>
      </c>
      <c r="B79" s="18">
        <v>34</v>
      </c>
      <c r="C79" s="18" t="s">
        <v>35</v>
      </c>
      <c r="D79" s="17" t="s">
        <v>34</v>
      </c>
      <c r="E79" s="17" t="s">
        <v>160</v>
      </c>
      <c r="F79" s="20">
        <v>213.75</v>
      </c>
      <c r="G79" s="27">
        <f t="shared" si="8"/>
        <v>1.3000000000000114</v>
      </c>
      <c r="H79" s="41">
        <f t="shared" si="5"/>
        <v>3.6111111111111426E-3</v>
      </c>
      <c r="I79" s="41">
        <f t="shared" si="7"/>
        <v>0.60388888888888881</v>
      </c>
    </row>
    <row r="80" spans="1:9" x14ac:dyDescent="0.2">
      <c r="A80" s="17" t="s">
        <v>23</v>
      </c>
      <c r="B80" s="18">
        <v>34</v>
      </c>
      <c r="C80" s="18" t="s">
        <v>32</v>
      </c>
      <c r="D80" s="17" t="s">
        <v>33</v>
      </c>
      <c r="E80" s="17" t="s">
        <v>160</v>
      </c>
      <c r="F80" s="20">
        <v>218.26</v>
      </c>
      <c r="G80" s="27">
        <f t="shared" si="8"/>
        <v>4.5099999999999909</v>
      </c>
      <c r="H80" s="41">
        <f t="shared" si="5"/>
        <v>1.2527777777777754E-2</v>
      </c>
      <c r="I80" s="41">
        <f t="shared" si="7"/>
        <v>0.61641666666666661</v>
      </c>
    </row>
    <row r="81" spans="1:9" x14ac:dyDescent="0.2">
      <c r="A81" s="17" t="s">
        <v>23</v>
      </c>
      <c r="B81" s="18">
        <v>34</v>
      </c>
      <c r="C81" s="18" t="s">
        <v>32</v>
      </c>
      <c r="D81" s="17" t="s">
        <v>31</v>
      </c>
      <c r="E81" s="17" t="s">
        <v>161</v>
      </c>
      <c r="F81" s="20">
        <v>222.2</v>
      </c>
      <c r="G81" s="27">
        <f t="shared" si="8"/>
        <v>3.9399999999999977</v>
      </c>
      <c r="H81" s="41">
        <f t="shared" si="5"/>
        <v>1.0944444444444437E-2</v>
      </c>
      <c r="I81" s="41">
        <f t="shared" si="7"/>
        <v>0.62736111111111104</v>
      </c>
    </row>
    <row r="82" spans="1:9" x14ac:dyDescent="0.2">
      <c r="A82" s="17" t="s">
        <v>23</v>
      </c>
      <c r="B82" s="18">
        <v>34</v>
      </c>
      <c r="C82" s="18" t="s">
        <v>30</v>
      </c>
      <c r="D82" s="17" t="s">
        <v>29</v>
      </c>
      <c r="E82" s="17" t="s">
        <v>161</v>
      </c>
      <c r="F82" s="20">
        <v>225.22</v>
      </c>
      <c r="G82" s="27">
        <f t="shared" si="8"/>
        <v>3.0200000000000102</v>
      </c>
      <c r="H82" s="41">
        <f t="shared" si="5"/>
        <v>8.3888888888889162E-3</v>
      </c>
      <c r="I82" s="41">
        <f t="shared" si="7"/>
        <v>0.63574999999999993</v>
      </c>
    </row>
    <row r="83" spans="1:9" x14ac:dyDescent="0.2">
      <c r="A83" s="17" t="s">
        <v>23</v>
      </c>
      <c r="B83" s="18">
        <v>34</v>
      </c>
      <c r="C83" s="18" t="s">
        <v>25</v>
      </c>
      <c r="D83" s="17" t="s">
        <v>28</v>
      </c>
      <c r="E83" s="17" t="s">
        <v>161</v>
      </c>
      <c r="F83" s="47">
        <v>231.4</v>
      </c>
      <c r="G83" s="27">
        <f t="shared" si="8"/>
        <v>6.1800000000000068</v>
      </c>
      <c r="H83" s="41">
        <f t="shared" si="5"/>
        <v>1.7166666666666688E-2</v>
      </c>
      <c r="I83" s="41">
        <f t="shared" si="7"/>
        <v>0.65291666666666659</v>
      </c>
    </row>
    <row r="84" spans="1:9" x14ac:dyDescent="0.2">
      <c r="A84" s="17" t="s">
        <v>23</v>
      </c>
      <c r="B84" s="18">
        <v>34</v>
      </c>
      <c r="C84" s="18" t="s">
        <v>25</v>
      </c>
      <c r="D84" s="17" t="s">
        <v>27</v>
      </c>
      <c r="E84" s="17" t="s">
        <v>162</v>
      </c>
      <c r="F84" s="47">
        <v>232</v>
      </c>
      <c r="G84" s="27">
        <f t="shared" si="8"/>
        <v>0.59999999999999432</v>
      </c>
      <c r="H84" s="41">
        <f t="shared" si="5"/>
        <v>1.6666666666666507E-3</v>
      </c>
      <c r="I84" s="41">
        <f t="shared" si="7"/>
        <v>0.65458333333333329</v>
      </c>
    </row>
    <row r="85" spans="1:9" x14ac:dyDescent="0.2">
      <c r="A85" s="17" t="s">
        <v>23</v>
      </c>
      <c r="B85" s="18">
        <v>34</v>
      </c>
      <c r="C85" s="18" t="s">
        <v>25</v>
      </c>
      <c r="D85" s="17" t="s">
        <v>26</v>
      </c>
      <c r="E85" s="17" t="s">
        <v>161</v>
      </c>
      <c r="F85" s="47">
        <v>233.44</v>
      </c>
      <c r="G85" s="27">
        <f t="shared" si="8"/>
        <v>1.4399999999999977</v>
      </c>
      <c r="H85" s="41">
        <f t="shared" si="5"/>
        <v>3.999999999999994E-3</v>
      </c>
      <c r="I85" s="41">
        <f t="shared" si="7"/>
        <v>0.6585833333333333</v>
      </c>
    </row>
    <row r="86" spans="1:9" x14ac:dyDescent="0.2">
      <c r="A86" s="17" t="s">
        <v>23</v>
      </c>
      <c r="B86" s="18">
        <v>34</v>
      </c>
      <c r="C86" s="18" t="s">
        <v>25</v>
      </c>
      <c r="D86" s="17" t="s">
        <v>24</v>
      </c>
      <c r="E86" s="17" t="s">
        <v>161</v>
      </c>
      <c r="F86" s="47">
        <v>236.7</v>
      </c>
      <c r="G86" s="27">
        <f t="shared" si="8"/>
        <v>3.2599999999999909</v>
      </c>
      <c r="H86" s="41">
        <f t="shared" si="5"/>
        <v>9.0555555555555303E-3</v>
      </c>
      <c r="I86" s="41">
        <f t="shared" si="7"/>
        <v>0.66763888888888878</v>
      </c>
    </row>
    <row r="87" spans="1:9" s="12" customFormat="1" x14ac:dyDescent="0.2">
      <c r="A87" s="28" t="s">
        <v>23</v>
      </c>
      <c r="B87" s="29">
        <v>34</v>
      </c>
      <c r="C87" s="29" t="s">
        <v>22</v>
      </c>
      <c r="D87" s="28" t="s">
        <v>153</v>
      </c>
      <c r="E87" s="17" t="s">
        <v>162</v>
      </c>
      <c r="F87" s="48">
        <v>241.53</v>
      </c>
      <c r="G87" s="30">
        <f t="shared" si="8"/>
        <v>4.8300000000000125</v>
      </c>
      <c r="H87" s="42">
        <f t="shared" si="5"/>
        <v>1.3416666666666702E-2</v>
      </c>
      <c r="I87" s="42">
        <f t="shared" si="7"/>
        <v>0.68105555555555553</v>
      </c>
    </row>
    <row r="88" spans="1:9" s="12" customFormat="1" ht="26.25" customHeight="1" x14ac:dyDescent="0.2">
      <c r="A88" s="5"/>
      <c r="B88" s="6"/>
      <c r="C88" s="6"/>
      <c r="D88" s="5"/>
      <c r="E88" s="5"/>
      <c r="F88" s="11"/>
      <c r="H88" s="43"/>
      <c r="I88" s="43"/>
    </row>
    <row r="89" spans="1:9" s="9" customFormat="1" x14ac:dyDescent="0.2">
      <c r="A89" s="31"/>
      <c r="B89" s="32">
        <v>11</v>
      </c>
      <c r="C89" s="33" t="s">
        <v>21</v>
      </c>
      <c r="D89" s="31" t="s">
        <v>20</v>
      </c>
      <c r="E89" s="31"/>
      <c r="F89" s="34">
        <v>0</v>
      </c>
      <c r="G89" s="31"/>
      <c r="H89" s="42">
        <f t="shared" ref="H89:H104" si="9">$G89*1/$J$2/24</f>
        <v>0</v>
      </c>
      <c r="I89" s="42">
        <f>I69</f>
        <v>0.46863888888888894</v>
      </c>
    </row>
    <row r="90" spans="1:9" s="8" customFormat="1" x14ac:dyDescent="0.2">
      <c r="A90" s="35" t="s">
        <v>2</v>
      </c>
      <c r="B90" s="36">
        <v>11</v>
      </c>
      <c r="C90" s="35" t="s">
        <v>13</v>
      </c>
      <c r="D90" s="35" t="s">
        <v>19</v>
      </c>
      <c r="E90" s="17" t="s">
        <v>162</v>
      </c>
      <c r="F90" s="37">
        <v>0.28999999999999998</v>
      </c>
      <c r="G90" s="35">
        <f t="shared" ref="G90:G104" si="10">F90-F89</f>
        <v>0.28999999999999998</v>
      </c>
      <c r="H90" s="41">
        <f t="shared" si="9"/>
        <v>8.0555555555555545E-4</v>
      </c>
      <c r="I90" s="41">
        <f t="shared" si="7"/>
        <v>0.4694444444444445</v>
      </c>
    </row>
    <row r="91" spans="1:9" s="8" customFormat="1" x14ac:dyDescent="0.2">
      <c r="A91" s="35" t="s">
        <v>2</v>
      </c>
      <c r="B91" s="36">
        <v>11</v>
      </c>
      <c r="C91" s="35" t="s">
        <v>13</v>
      </c>
      <c r="D91" s="35" t="s">
        <v>18</v>
      </c>
      <c r="E91" s="17" t="s">
        <v>162</v>
      </c>
      <c r="F91" s="37">
        <v>0.95</v>
      </c>
      <c r="G91" s="35">
        <f t="shared" si="10"/>
        <v>0.65999999999999992</v>
      </c>
      <c r="H91" s="41">
        <f t="shared" si="9"/>
        <v>1.8333333333333333E-3</v>
      </c>
      <c r="I91" s="41">
        <f t="shared" si="7"/>
        <v>0.47127777777777785</v>
      </c>
    </row>
    <row r="92" spans="1:9" s="8" customFormat="1" x14ac:dyDescent="0.2">
      <c r="A92" s="35" t="s">
        <v>2</v>
      </c>
      <c r="B92" s="36">
        <v>11</v>
      </c>
      <c r="C92" s="35" t="s">
        <v>13</v>
      </c>
      <c r="D92" s="35" t="s">
        <v>17</v>
      </c>
      <c r="E92" s="17" t="s">
        <v>162</v>
      </c>
      <c r="F92" s="37">
        <v>1.62</v>
      </c>
      <c r="G92" s="35">
        <f t="shared" si="10"/>
        <v>0.67000000000000015</v>
      </c>
      <c r="H92" s="41">
        <f t="shared" si="9"/>
        <v>1.8611111111111113E-3</v>
      </c>
      <c r="I92" s="41">
        <f t="shared" si="7"/>
        <v>0.47313888888888894</v>
      </c>
    </row>
    <row r="93" spans="1:9" s="8" customFormat="1" x14ac:dyDescent="0.2">
      <c r="A93" s="35" t="s">
        <v>2</v>
      </c>
      <c r="B93" s="36">
        <v>11</v>
      </c>
      <c r="C93" s="35" t="s">
        <v>13</v>
      </c>
      <c r="D93" s="35" t="s">
        <v>16</v>
      </c>
      <c r="E93" s="17" t="s">
        <v>162</v>
      </c>
      <c r="F93" s="37">
        <v>2.29</v>
      </c>
      <c r="G93" s="35">
        <f t="shared" si="10"/>
        <v>0.66999999999999993</v>
      </c>
      <c r="H93" s="41">
        <f t="shared" si="9"/>
        <v>1.8611111111111109E-3</v>
      </c>
      <c r="I93" s="41">
        <f t="shared" si="7"/>
        <v>0.47500000000000003</v>
      </c>
    </row>
    <row r="94" spans="1:9" s="8" customFormat="1" x14ac:dyDescent="0.2">
      <c r="A94" s="35" t="s">
        <v>2</v>
      </c>
      <c r="B94" s="36">
        <v>11</v>
      </c>
      <c r="C94" s="35" t="s">
        <v>13</v>
      </c>
      <c r="D94" s="35" t="s">
        <v>15</v>
      </c>
      <c r="E94" s="17" t="s">
        <v>162</v>
      </c>
      <c r="F94" s="37">
        <v>2.96</v>
      </c>
      <c r="G94" s="35">
        <f t="shared" si="10"/>
        <v>0.66999999999999993</v>
      </c>
      <c r="H94" s="41">
        <f t="shared" si="9"/>
        <v>1.8611111111111109E-3</v>
      </c>
      <c r="I94" s="41">
        <f t="shared" si="7"/>
        <v>0.47686111111111112</v>
      </c>
    </row>
    <row r="95" spans="1:9" s="8" customFormat="1" x14ac:dyDescent="0.2">
      <c r="A95" s="35" t="s">
        <v>2</v>
      </c>
      <c r="B95" s="36">
        <v>11</v>
      </c>
      <c r="C95" s="35" t="s">
        <v>13</v>
      </c>
      <c r="D95" s="35" t="s">
        <v>14</v>
      </c>
      <c r="E95" s="17" t="s">
        <v>162</v>
      </c>
      <c r="F95" s="37">
        <v>3.73</v>
      </c>
      <c r="G95" s="35">
        <f t="shared" si="10"/>
        <v>0.77</v>
      </c>
      <c r="H95" s="41">
        <f t="shared" si="9"/>
        <v>2.138888888888889E-3</v>
      </c>
      <c r="I95" s="41">
        <f t="shared" si="7"/>
        <v>0.47900000000000004</v>
      </c>
    </row>
    <row r="96" spans="1:9" s="8" customFormat="1" x14ac:dyDescent="0.2">
      <c r="A96" s="35" t="s">
        <v>2</v>
      </c>
      <c r="B96" s="36">
        <v>11</v>
      </c>
      <c r="C96" s="35" t="s">
        <v>13</v>
      </c>
      <c r="D96" s="35" t="s">
        <v>12</v>
      </c>
      <c r="E96" s="17" t="s">
        <v>162</v>
      </c>
      <c r="F96" s="37">
        <v>4.8899999999999997</v>
      </c>
      <c r="G96" s="35">
        <f t="shared" si="10"/>
        <v>1.1599999999999997</v>
      </c>
      <c r="H96" s="41">
        <f t="shared" si="9"/>
        <v>3.2222222222222214E-3</v>
      </c>
      <c r="I96" s="41">
        <f t="shared" si="7"/>
        <v>0.48222222222222227</v>
      </c>
    </row>
    <row r="97" spans="1:9" s="8" customFormat="1" x14ac:dyDescent="0.2">
      <c r="A97" s="35" t="s">
        <v>2</v>
      </c>
      <c r="B97" s="36">
        <v>11</v>
      </c>
      <c r="C97" s="35" t="s">
        <v>11</v>
      </c>
      <c r="D97" s="35" t="s">
        <v>10</v>
      </c>
      <c r="E97" s="17" t="s">
        <v>162</v>
      </c>
      <c r="F97" s="37">
        <f>F96+0.65</f>
        <v>5.54</v>
      </c>
      <c r="G97" s="35">
        <f t="shared" si="10"/>
        <v>0.65000000000000036</v>
      </c>
      <c r="H97" s="41">
        <f t="shared" si="9"/>
        <v>1.8055555555555566E-3</v>
      </c>
      <c r="I97" s="41">
        <f t="shared" si="7"/>
        <v>0.48402777777777783</v>
      </c>
    </row>
    <row r="98" spans="1:9" s="8" customFormat="1" x14ac:dyDescent="0.2">
      <c r="A98" s="35" t="s">
        <v>2</v>
      </c>
      <c r="B98" s="36">
        <v>11</v>
      </c>
      <c r="C98" s="35" t="s">
        <v>5</v>
      </c>
      <c r="D98" s="35" t="s">
        <v>9</v>
      </c>
      <c r="E98" s="17" t="s">
        <v>162</v>
      </c>
      <c r="F98" s="37">
        <f>F97+4.1</f>
        <v>9.64</v>
      </c>
      <c r="G98" s="35">
        <f t="shared" si="10"/>
        <v>4.1000000000000005</v>
      </c>
      <c r="H98" s="41">
        <f t="shared" si="9"/>
        <v>1.1388888888888891E-2</v>
      </c>
      <c r="I98" s="41">
        <f t="shared" si="7"/>
        <v>0.49541666666666673</v>
      </c>
    </row>
    <row r="99" spans="1:9" s="8" customFormat="1" x14ac:dyDescent="0.2">
      <c r="A99" s="35" t="s">
        <v>2</v>
      </c>
      <c r="B99" s="36">
        <v>11</v>
      </c>
      <c r="C99" s="35" t="s">
        <v>5</v>
      </c>
      <c r="D99" s="35" t="s">
        <v>8</v>
      </c>
      <c r="E99" s="17" t="s">
        <v>162</v>
      </c>
      <c r="F99" s="37">
        <f>F98+4.39</f>
        <v>14.030000000000001</v>
      </c>
      <c r="G99" s="35">
        <f t="shared" si="10"/>
        <v>4.3900000000000006</v>
      </c>
      <c r="H99" s="41">
        <f t="shared" si="9"/>
        <v>1.2194444444444445E-2</v>
      </c>
      <c r="I99" s="41">
        <f t="shared" si="7"/>
        <v>0.50761111111111112</v>
      </c>
    </row>
    <row r="100" spans="1:9" s="8" customFormat="1" x14ac:dyDescent="0.2">
      <c r="A100" s="35" t="s">
        <v>2</v>
      </c>
      <c r="B100" s="36">
        <v>11</v>
      </c>
      <c r="C100" s="35" t="s">
        <v>5</v>
      </c>
      <c r="D100" s="35" t="s">
        <v>7</v>
      </c>
      <c r="E100" s="17" t="s">
        <v>162</v>
      </c>
      <c r="F100" s="37">
        <f>F99+1.1</f>
        <v>15.13</v>
      </c>
      <c r="G100" s="35">
        <f t="shared" si="10"/>
        <v>1.0999999999999996</v>
      </c>
      <c r="H100" s="41">
        <f t="shared" si="9"/>
        <v>3.0555555555555544E-3</v>
      </c>
      <c r="I100" s="41">
        <f t="shared" si="7"/>
        <v>0.51066666666666671</v>
      </c>
    </row>
    <row r="101" spans="1:9" s="8" customFormat="1" x14ac:dyDescent="0.2">
      <c r="A101" s="35" t="s">
        <v>2</v>
      </c>
      <c r="B101" s="36">
        <v>11</v>
      </c>
      <c r="C101" s="35" t="s">
        <v>5</v>
      </c>
      <c r="D101" s="35" t="s">
        <v>6</v>
      </c>
      <c r="E101" s="17" t="s">
        <v>162</v>
      </c>
      <c r="F101" s="37">
        <f>F100+0.25</f>
        <v>15.38</v>
      </c>
      <c r="G101" s="35">
        <f t="shared" si="10"/>
        <v>0.25</v>
      </c>
      <c r="H101" s="41">
        <f t="shared" si="9"/>
        <v>6.9444444444444447E-4</v>
      </c>
      <c r="I101" s="41">
        <f t="shared" si="7"/>
        <v>0.51136111111111116</v>
      </c>
    </row>
    <row r="102" spans="1:9" s="8" customFormat="1" x14ac:dyDescent="0.2">
      <c r="A102" s="35" t="s">
        <v>2</v>
      </c>
      <c r="B102" s="36">
        <v>11</v>
      </c>
      <c r="C102" s="35" t="s">
        <v>5</v>
      </c>
      <c r="D102" s="35" t="s">
        <v>4</v>
      </c>
      <c r="E102" s="17" t="s">
        <v>162</v>
      </c>
      <c r="F102" s="37">
        <f>F101+8.55</f>
        <v>23.93</v>
      </c>
      <c r="G102" s="35">
        <f t="shared" si="10"/>
        <v>8.5499999999999989</v>
      </c>
      <c r="H102" s="41">
        <f t="shared" si="9"/>
        <v>2.3749999999999997E-2</v>
      </c>
      <c r="I102" s="41">
        <f t="shared" si="7"/>
        <v>0.5351111111111112</v>
      </c>
    </row>
    <row r="103" spans="1:9" s="8" customFormat="1" x14ac:dyDescent="0.2">
      <c r="A103" s="35" t="s">
        <v>2</v>
      </c>
      <c r="B103" s="36">
        <v>11</v>
      </c>
      <c r="C103" s="38" t="s">
        <v>1</v>
      </c>
      <c r="D103" s="35" t="s">
        <v>3</v>
      </c>
      <c r="E103" s="17" t="s">
        <v>162</v>
      </c>
      <c r="F103" s="37">
        <f>F102+10.2</f>
        <v>34.129999999999995</v>
      </c>
      <c r="G103" s="35">
        <f t="shared" si="10"/>
        <v>10.199999999999996</v>
      </c>
      <c r="H103" s="41">
        <f t="shared" si="9"/>
        <v>2.8333333333333321E-2</v>
      </c>
      <c r="I103" s="41">
        <f t="shared" si="7"/>
        <v>0.56344444444444453</v>
      </c>
    </row>
    <row r="104" spans="1:9" s="8" customFormat="1" x14ac:dyDescent="0.2">
      <c r="A104" s="35" t="s">
        <v>2</v>
      </c>
      <c r="B104" s="36">
        <v>11</v>
      </c>
      <c r="C104" s="38" t="s">
        <v>1</v>
      </c>
      <c r="D104" s="35" t="s">
        <v>0</v>
      </c>
      <c r="E104" s="17" t="s">
        <v>162</v>
      </c>
      <c r="F104" s="37">
        <f>F103+2.64</f>
        <v>36.769999999999996</v>
      </c>
      <c r="G104" s="35">
        <f t="shared" si="10"/>
        <v>2.6400000000000006</v>
      </c>
      <c r="H104" s="41">
        <f t="shared" si="9"/>
        <v>7.3333333333333349E-3</v>
      </c>
      <c r="I104" s="41">
        <f t="shared" si="7"/>
        <v>0.57077777777777783</v>
      </c>
    </row>
    <row r="105" spans="1:9" x14ac:dyDescent="0.2">
      <c r="H105" s="44"/>
      <c r="I105" s="44"/>
    </row>
  </sheetData>
  <autoFilter ref="A1:G104"/>
  <customSheetViews>
    <customSheetView guid="{EE0142EA-CE4E-4B45-92DA-C7889FDBDDCA}" showAutoFilter="1">
      <selection activeCell="J2" sqref="J2"/>
      <pageMargins left="0.7" right="0.7" top="0.75" bottom="0.75" header="0.3" footer="0.3"/>
      <pageSetup paperSize="9" orientation="portrait" r:id="rId1"/>
      <autoFilter ref="A1:F104"/>
    </customSheetView>
  </customSheetView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3874ff3-521c-4315-9246-82a82d15b4a5" xsi:nil="true"/>
    <lcf76f155ced4ddcb4097134ff3c332f xmlns="8932d7f5-df64-4a9e-96cc-84c7241f58b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2F55BFC2DE5143A1CF3587EC5BB04F" ma:contentTypeVersion="12" ma:contentTypeDescription="Crée un document." ma:contentTypeScope="" ma:versionID="d346478abb4f90798996739f6b8ddefd">
  <xsd:schema xmlns:xsd="http://www.w3.org/2001/XMLSchema" xmlns:xs="http://www.w3.org/2001/XMLSchema" xmlns:p="http://schemas.microsoft.com/office/2006/metadata/properties" xmlns:ns2="83874ff3-521c-4315-9246-82a82d15b4a5" xmlns:ns3="8932d7f5-df64-4a9e-96cc-84c7241f58b7" targetNamespace="http://schemas.microsoft.com/office/2006/metadata/properties" ma:root="true" ma:fieldsID="5179f60a4fcba019c684ad5b7324b478" ns2:_="" ns3:_="">
    <xsd:import namespace="83874ff3-521c-4315-9246-82a82d15b4a5"/>
    <xsd:import namespace="8932d7f5-df64-4a9e-96cc-84c7241f58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874ff3-521c-4315-9246-82a82d15b4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b4c1740a-0a26-4b1c-9b61-7bedede449fa}" ma:internalName="TaxCatchAll" ma:showField="CatchAllData" ma:web="83874ff3-521c-4315-9246-82a82d15b4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32d7f5-df64-4a9e-96cc-84c7241f58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Balises d’images" ma:readOnly="false" ma:fieldId="{5cf76f15-5ced-4ddc-b409-7134ff3c332f}" ma:taxonomyMulti="true" ma:sspId="30d51d67-e8d4-4559-bae7-b89d9d2306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71366E-094E-40FA-B2A8-A41DCA3F370D}">
  <ds:schemaRefs>
    <ds:schemaRef ds:uri="http://purl.org/dc/elements/1.1/"/>
    <ds:schemaRef ds:uri="http://schemas.microsoft.com/office/2006/metadata/properties"/>
    <ds:schemaRef ds:uri="8932d7f5-df64-4a9e-96cc-84c7241f58b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3874ff3-521c-4315-9246-82a82d15b4a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D12CB35-D15D-4406-812E-FB94941905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63BBEC-CD5A-43D6-96F8-E6121C06E6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874ff3-521c-4315-9246-82a82d15b4a5"/>
    <ds:schemaRef ds:uri="8932d7f5-df64-4a9e-96cc-84c7241f58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 itineraire vélo</vt:lpstr>
    </vt:vector>
  </TitlesOfParts>
  <Company>VNF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COUTANT Sophie, VNF/DT Sud-Ouest/S2PC</dc:creator>
  <cp:lastModifiedBy>Sophie</cp:lastModifiedBy>
  <dcterms:created xsi:type="dcterms:W3CDTF">2023-08-01T09:25:24Z</dcterms:created>
  <dcterms:modified xsi:type="dcterms:W3CDTF">2024-03-27T14:44:43Z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0x010100A92F55BFC2DE5143A1CF3587EC5BB04F</vt:lpwstr>
  </property>
</Properties>
</file>